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28800" windowHeight="11745"/>
  </bookViews>
  <sheets>
    <sheet name="расчет на 19 год )" sheetId="1" r:id="rId1"/>
  </sheets>
  <definedNames>
    <definedName name="_xlnm.Print_Titles" localSheetId="0">'расчет на 19 год )'!$2:$5</definedName>
    <definedName name="_xlnm.Print_Area" localSheetId="0">'расчет на 19 год )'!$A$1:$BF$89</definedName>
  </definedNames>
  <calcPr calcId="152511"/>
</workbook>
</file>

<file path=xl/calcChain.xml><?xml version="1.0" encoding="utf-8"?>
<calcChain xmlns="http://schemas.openxmlformats.org/spreadsheetml/2006/main">
  <c r="Q92" i="1" l="1"/>
  <c r="S92" i="1"/>
  <c r="T92" i="1"/>
  <c r="V92" i="1"/>
  <c r="W92" i="1"/>
  <c r="Y92" i="1"/>
  <c r="Z92" i="1"/>
  <c r="P92" i="1"/>
  <c r="Q91" i="1" l="1"/>
  <c r="S91" i="1"/>
  <c r="T91" i="1"/>
  <c r="V91" i="1"/>
  <c r="W91" i="1"/>
  <c r="Y91" i="1"/>
  <c r="Z91" i="1"/>
  <c r="AB91" i="1"/>
  <c r="AC91" i="1"/>
  <c r="AE91" i="1"/>
  <c r="AF91" i="1"/>
  <c r="AG91" i="1"/>
  <c r="P91" i="1"/>
  <c r="L83" i="1" l="1"/>
  <c r="M87" i="1" l="1"/>
  <c r="P87" i="1"/>
  <c r="S87" i="1"/>
  <c r="V87" i="1"/>
  <c r="Y87" i="1"/>
  <c r="AB87" i="1"/>
  <c r="AE87" i="1"/>
  <c r="AF87" i="1"/>
  <c r="AI87" i="1"/>
  <c r="AJ87" i="1"/>
  <c r="AM87" i="1"/>
  <c r="AS87" i="1"/>
  <c r="AT87" i="1"/>
  <c r="AW87" i="1"/>
  <c r="AW86" i="1" s="1"/>
  <c r="AZ87" i="1"/>
  <c r="BA87" i="1"/>
  <c r="O75" i="1"/>
  <c r="O59" i="1"/>
  <c r="U48" i="1"/>
  <c r="U43" i="1"/>
  <c r="U42" i="1"/>
  <c r="U41" i="1"/>
  <c r="U39" i="1"/>
  <c r="U36" i="1"/>
  <c r="U35" i="1"/>
  <c r="U33" i="1"/>
  <c r="U24" i="1"/>
  <c r="U19" i="1"/>
  <c r="U20" i="1"/>
  <c r="U21" i="1"/>
  <c r="U17" i="1"/>
  <c r="U15" i="1"/>
  <c r="U11" i="1"/>
  <c r="U7" i="1"/>
  <c r="R46" i="1"/>
  <c r="R43" i="1"/>
  <c r="R20" i="1"/>
  <c r="BA84" i="1"/>
  <c r="AZ84" i="1"/>
  <c r="AW84" i="1"/>
  <c r="AT84" i="1"/>
  <c r="AS84" i="1"/>
  <c r="AM84" i="1"/>
  <c r="AJ84" i="1"/>
  <c r="AI84" i="1"/>
  <c r="AF84" i="1"/>
  <c r="AE84" i="1"/>
  <c r="AB84" i="1"/>
  <c r="Y84" i="1"/>
  <c r="V84" i="1"/>
  <c r="S84" i="1"/>
  <c r="P84" i="1"/>
  <c r="M84" i="1"/>
  <c r="H84" i="1"/>
  <c r="F84" i="1"/>
  <c r="AY83" i="1"/>
  <c r="AV83" i="1"/>
  <c r="AP83" i="1"/>
  <c r="AR83" i="1" s="1"/>
  <c r="AO83" i="1"/>
  <c r="AL83" i="1"/>
  <c r="AH83" i="1"/>
  <c r="X83" i="1"/>
  <c r="U83" i="1"/>
  <c r="O83" i="1"/>
  <c r="I83" i="1"/>
  <c r="K83" i="1" s="1"/>
  <c r="BC82" i="1"/>
  <c r="AY82" i="1"/>
  <c r="AV82" i="1"/>
  <c r="AP82" i="1"/>
  <c r="AR82" i="1" s="1"/>
  <c r="AO82" i="1"/>
  <c r="AL82" i="1"/>
  <c r="AH82" i="1"/>
  <c r="X82" i="1"/>
  <c r="U82" i="1"/>
  <c r="R82" i="1"/>
  <c r="O82" i="1"/>
  <c r="L82" i="1"/>
  <c r="I82" i="1"/>
  <c r="K82" i="1" s="1"/>
  <c r="BC81" i="1"/>
  <c r="AY81" i="1"/>
  <c r="AV81" i="1"/>
  <c r="AP81" i="1"/>
  <c r="AO81" i="1"/>
  <c r="AL81" i="1"/>
  <c r="AH81" i="1"/>
  <c r="AA81" i="1"/>
  <c r="X81" i="1"/>
  <c r="U81" i="1"/>
  <c r="O81" i="1"/>
  <c r="L81" i="1"/>
  <c r="I81" i="1"/>
  <c r="K81" i="1" s="1"/>
  <c r="BC80" i="1"/>
  <c r="AY80" i="1"/>
  <c r="AV80" i="1"/>
  <c r="AP80" i="1"/>
  <c r="AR80" i="1" s="1"/>
  <c r="AO80" i="1"/>
  <c r="AL80" i="1"/>
  <c r="AH80" i="1"/>
  <c r="AD80" i="1"/>
  <c r="AA80" i="1"/>
  <c r="X80" i="1"/>
  <c r="U80" i="1"/>
  <c r="O80" i="1"/>
  <c r="L80" i="1"/>
  <c r="I80" i="1"/>
  <c r="K80" i="1" s="1"/>
  <c r="F80" i="1"/>
  <c r="BC79" i="1"/>
  <c r="AY79" i="1"/>
  <c r="AV79" i="1"/>
  <c r="AP79" i="1"/>
  <c r="AR79" i="1" s="1"/>
  <c r="AO79" i="1"/>
  <c r="AL79" i="1"/>
  <c r="AH79" i="1"/>
  <c r="AD79" i="1"/>
  <c r="AA79" i="1"/>
  <c r="X79" i="1"/>
  <c r="O79" i="1"/>
  <c r="L79" i="1"/>
  <c r="I79" i="1"/>
  <c r="K79" i="1" s="1"/>
  <c r="BC78" i="1"/>
  <c r="AY78" i="1"/>
  <c r="AV78" i="1"/>
  <c r="AP78" i="1"/>
  <c r="AR78" i="1" s="1"/>
  <c r="AO78" i="1"/>
  <c r="AL78" i="1"/>
  <c r="AH78" i="1"/>
  <c r="X78" i="1"/>
  <c r="U78" i="1"/>
  <c r="R78" i="1"/>
  <c r="O78" i="1"/>
  <c r="L78" i="1"/>
  <c r="I78" i="1"/>
  <c r="K78" i="1" s="1"/>
  <c r="BC77" i="1"/>
  <c r="AY77" i="1"/>
  <c r="AV77" i="1"/>
  <c r="AP77" i="1"/>
  <c r="AR77" i="1" s="1"/>
  <c r="AO77" i="1"/>
  <c r="AL77" i="1"/>
  <c r="AH77" i="1"/>
  <c r="AA77" i="1"/>
  <c r="X77" i="1"/>
  <c r="U77" i="1"/>
  <c r="R77" i="1"/>
  <c r="O77" i="1"/>
  <c r="L77" i="1"/>
  <c r="I77" i="1"/>
  <c r="K77" i="1" s="1"/>
  <c r="F77" i="1"/>
  <c r="BC76" i="1"/>
  <c r="AY76" i="1"/>
  <c r="AV76" i="1"/>
  <c r="AP76" i="1"/>
  <c r="AR76" i="1" s="1"/>
  <c r="AO76" i="1"/>
  <c r="AL76" i="1"/>
  <c r="AH76" i="1"/>
  <c r="AD76" i="1"/>
  <c r="X76" i="1"/>
  <c r="U76" i="1"/>
  <c r="O76" i="1"/>
  <c r="L76" i="1"/>
  <c r="I76" i="1"/>
  <c r="K76" i="1" s="1"/>
  <c r="F76" i="1"/>
  <c r="BC75" i="1"/>
  <c r="AY75" i="1"/>
  <c r="AV75" i="1"/>
  <c r="AP75" i="1"/>
  <c r="AR75" i="1" s="1"/>
  <c r="AO75" i="1"/>
  <c r="AL75" i="1"/>
  <c r="AH75" i="1"/>
  <c r="AD75" i="1"/>
  <c r="AA75" i="1"/>
  <c r="X75" i="1"/>
  <c r="U75" i="1"/>
  <c r="R75" i="1"/>
  <c r="L75" i="1"/>
  <c r="I75" i="1"/>
  <c r="K75" i="1" s="1"/>
  <c r="F75" i="1"/>
  <c r="BC74" i="1"/>
  <c r="AY74" i="1"/>
  <c r="AV74" i="1"/>
  <c r="AP74" i="1"/>
  <c r="AR74" i="1" s="1"/>
  <c r="AO74" i="1"/>
  <c r="AL74" i="1"/>
  <c r="AH74" i="1"/>
  <c r="AA74" i="1"/>
  <c r="X74" i="1"/>
  <c r="U74" i="1"/>
  <c r="R74" i="1"/>
  <c r="O74" i="1"/>
  <c r="L74" i="1"/>
  <c r="I74" i="1"/>
  <c r="K74" i="1" s="1"/>
  <c r="F74" i="1"/>
  <c r="BC73" i="1"/>
  <c r="AY73" i="1"/>
  <c r="AV73" i="1"/>
  <c r="AP73" i="1"/>
  <c r="AR73" i="1" s="1"/>
  <c r="AO73" i="1"/>
  <c r="AL73" i="1"/>
  <c r="AH73" i="1"/>
  <c r="AD73" i="1"/>
  <c r="AA73" i="1"/>
  <c r="X73" i="1"/>
  <c r="U73" i="1"/>
  <c r="O73" i="1"/>
  <c r="L73" i="1"/>
  <c r="I73" i="1"/>
  <c r="K73" i="1" s="1"/>
  <c r="F73" i="1"/>
  <c r="BC72" i="1"/>
  <c r="AY72" i="1"/>
  <c r="AV72" i="1"/>
  <c r="AP72" i="1"/>
  <c r="AR72" i="1" s="1"/>
  <c r="AO72" i="1"/>
  <c r="AL72" i="1"/>
  <c r="AH72" i="1"/>
  <c r="AD72" i="1"/>
  <c r="AA72" i="1"/>
  <c r="X72" i="1"/>
  <c r="O72" i="1"/>
  <c r="L72" i="1"/>
  <c r="I72" i="1"/>
  <c r="K72" i="1" s="1"/>
  <c r="F72" i="1"/>
  <c r="AY71" i="1"/>
  <c r="AV71" i="1"/>
  <c r="AP71" i="1"/>
  <c r="AO71" i="1"/>
  <c r="AL71" i="1"/>
  <c r="AH71" i="1"/>
  <c r="AD71" i="1"/>
  <c r="AA71" i="1"/>
  <c r="X71" i="1"/>
  <c r="O71" i="1"/>
  <c r="L71" i="1"/>
  <c r="I71" i="1"/>
  <c r="K71" i="1" s="1"/>
  <c r="BC70" i="1"/>
  <c r="AY70" i="1"/>
  <c r="AV70" i="1"/>
  <c r="AP70" i="1"/>
  <c r="AR70" i="1" s="1"/>
  <c r="AO70" i="1"/>
  <c r="AL70" i="1"/>
  <c r="AH70" i="1"/>
  <c r="X70" i="1"/>
  <c r="U70" i="1"/>
  <c r="O70" i="1"/>
  <c r="L70" i="1"/>
  <c r="I70" i="1"/>
  <c r="K70" i="1" s="1"/>
  <c r="BC69" i="1"/>
  <c r="AY69" i="1"/>
  <c r="AV69" i="1"/>
  <c r="AP69" i="1"/>
  <c r="AR69" i="1" s="1"/>
  <c r="AO69" i="1"/>
  <c r="AL69" i="1"/>
  <c r="AH69" i="1"/>
  <c r="AD69" i="1"/>
  <c r="AA69" i="1"/>
  <c r="X69" i="1"/>
  <c r="O69" i="1"/>
  <c r="L69" i="1"/>
  <c r="I69" i="1"/>
  <c r="K69" i="1" s="1"/>
  <c r="BC68" i="1"/>
  <c r="AY68" i="1"/>
  <c r="AV68" i="1"/>
  <c r="AP68" i="1"/>
  <c r="AR68" i="1" s="1"/>
  <c r="AO68" i="1"/>
  <c r="AL68" i="1"/>
  <c r="AH68" i="1"/>
  <c r="AD68" i="1"/>
  <c r="AA68" i="1"/>
  <c r="X68" i="1"/>
  <c r="R68" i="1"/>
  <c r="O68" i="1"/>
  <c r="L68" i="1"/>
  <c r="I68" i="1"/>
  <c r="K68" i="1" s="1"/>
  <c r="BC67" i="1"/>
  <c r="AY67" i="1"/>
  <c r="AV67" i="1"/>
  <c r="AP67" i="1"/>
  <c r="AR67" i="1" s="1"/>
  <c r="AO67" i="1"/>
  <c r="AL67" i="1"/>
  <c r="AH67" i="1"/>
  <c r="AD67" i="1"/>
  <c r="AA67" i="1"/>
  <c r="X67" i="1"/>
  <c r="U67" i="1"/>
  <c r="R67" i="1"/>
  <c r="O67" i="1"/>
  <c r="L67" i="1"/>
  <c r="I67" i="1"/>
  <c r="K67" i="1" s="1"/>
  <c r="F67" i="1"/>
  <c r="BC66" i="1"/>
  <c r="AY66" i="1"/>
  <c r="AV66" i="1"/>
  <c r="AP66" i="1"/>
  <c r="AR66" i="1" s="1"/>
  <c r="AO66" i="1"/>
  <c r="AL66" i="1"/>
  <c r="AH66" i="1"/>
  <c r="AA66" i="1"/>
  <c r="X66" i="1"/>
  <c r="U66" i="1"/>
  <c r="R66" i="1"/>
  <c r="O66" i="1"/>
  <c r="L66" i="1"/>
  <c r="I66" i="1"/>
  <c r="K66" i="1" s="1"/>
  <c r="BC65" i="1"/>
  <c r="AY65" i="1"/>
  <c r="AV65" i="1"/>
  <c r="AP65" i="1"/>
  <c r="AR65" i="1" s="1"/>
  <c r="AO65" i="1"/>
  <c r="AL65" i="1"/>
  <c r="AH65" i="1"/>
  <c r="AD65" i="1"/>
  <c r="AA65" i="1"/>
  <c r="X65" i="1"/>
  <c r="R65" i="1"/>
  <c r="O65" i="1"/>
  <c r="L65" i="1"/>
  <c r="I65" i="1"/>
  <c r="K65" i="1" s="1"/>
  <c r="AY64" i="1"/>
  <c r="AV64" i="1"/>
  <c r="AP64" i="1"/>
  <c r="AR64" i="1" s="1"/>
  <c r="AO64" i="1"/>
  <c r="AL64" i="1"/>
  <c r="AH64" i="1"/>
  <c r="AA64" i="1"/>
  <c r="X64" i="1"/>
  <c r="U64" i="1"/>
  <c r="R64" i="1"/>
  <c r="O64" i="1"/>
  <c r="L64" i="1"/>
  <c r="I64" i="1"/>
  <c r="K64" i="1" s="1"/>
  <c r="AY63" i="1"/>
  <c r="AV63" i="1"/>
  <c r="AP63" i="1"/>
  <c r="AR63" i="1" s="1"/>
  <c r="AO63" i="1"/>
  <c r="AL63" i="1"/>
  <c r="AH63" i="1"/>
  <c r="AA63" i="1"/>
  <c r="X63" i="1"/>
  <c r="O63" i="1"/>
  <c r="L63" i="1"/>
  <c r="I63" i="1"/>
  <c r="BC62" i="1"/>
  <c r="AY62" i="1"/>
  <c r="AV62" i="1"/>
  <c r="AP62" i="1"/>
  <c r="AR62" i="1" s="1"/>
  <c r="AO62" i="1"/>
  <c r="AL62" i="1"/>
  <c r="AH62" i="1"/>
  <c r="AA62" i="1"/>
  <c r="X62" i="1"/>
  <c r="U62" i="1"/>
  <c r="R62" i="1"/>
  <c r="O62" i="1"/>
  <c r="L62" i="1"/>
  <c r="I62" i="1"/>
  <c r="K62" i="1" s="1"/>
  <c r="AY61" i="1"/>
  <c r="AV61" i="1"/>
  <c r="AP61" i="1"/>
  <c r="AR61" i="1" s="1"/>
  <c r="AO61" i="1"/>
  <c r="AL61" i="1"/>
  <c r="AH61" i="1"/>
  <c r="AA61" i="1"/>
  <c r="X61" i="1"/>
  <c r="U61" i="1"/>
  <c r="R61" i="1"/>
  <c r="O61" i="1"/>
  <c r="L61" i="1"/>
  <c r="I61" i="1"/>
  <c r="K61" i="1" s="1"/>
  <c r="BC60" i="1"/>
  <c r="AY60" i="1"/>
  <c r="AV60" i="1"/>
  <c r="AP60" i="1"/>
  <c r="AO60" i="1"/>
  <c r="AL60" i="1"/>
  <c r="AH60" i="1"/>
  <c r="AD60" i="1"/>
  <c r="AD87" i="1" s="1"/>
  <c r="AA60" i="1"/>
  <c r="X60" i="1"/>
  <c r="U60" i="1"/>
  <c r="O60" i="1"/>
  <c r="L60" i="1"/>
  <c r="I60" i="1"/>
  <c r="BC59" i="1"/>
  <c r="AY59" i="1"/>
  <c r="AV59" i="1"/>
  <c r="AP59" i="1"/>
  <c r="AR59" i="1" s="1"/>
  <c r="AO59" i="1"/>
  <c r="AL59" i="1"/>
  <c r="AH59" i="1"/>
  <c r="AD59" i="1"/>
  <c r="AA59" i="1"/>
  <c r="X59" i="1"/>
  <c r="R59" i="1"/>
  <c r="L59" i="1"/>
  <c r="I59" i="1"/>
  <c r="K59" i="1" s="1"/>
  <c r="BC58" i="1"/>
  <c r="AY58" i="1"/>
  <c r="AV58" i="1"/>
  <c r="AP58" i="1"/>
  <c r="AR58" i="1" s="1"/>
  <c r="AO58" i="1"/>
  <c r="AL58" i="1"/>
  <c r="AH58" i="1"/>
  <c r="AA58" i="1"/>
  <c r="X58" i="1"/>
  <c r="O58" i="1"/>
  <c r="L58" i="1"/>
  <c r="I58" i="1"/>
  <c r="K58" i="1" s="1"/>
  <c r="F58" i="1"/>
  <c r="BC57" i="1"/>
  <c r="AY57" i="1"/>
  <c r="AV57" i="1"/>
  <c r="AP57" i="1"/>
  <c r="AR57" i="1" s="1"/>
  <c r="AO57" i="1"/>
  <c r="AL57" i="1"/>
  <c r="AH57" i="1"/>
  <c r="AD57" i="1"/>
  <c r="AA57" i="1"/>
  <c r="X57" i="1"/>
  <c r="O57" i="1"/>
  <c r="L57" i="1"/>
  <c r="I57" i="1"/>
  <c r="K57" i="1" s="1"/>
  <c r="F57" i="1"/>
  <c r="BC56" i="1"/>
  <c r="AY56" i="1"/>
  <c r="AV56" i="1"/>
  <c r="AP56" i="1"/>
  <c r="AR56" i="1" s="1"/>
  <c r="AO56" i="1"/>
  <c r="AL56" i="1"/>
  <c r="AH56" i="1"/>
  <c r="X56" i="1"/>
  <c r="O56" i="1"/>
  <c r="L56" i="1"/>
  <c r="I56" i="1"/>
  <c r="K56" i="1" s="1"/>
  <c r="F56" i="1"/>
  <c r="BC55" i="1"/>
  <c r="AY55" i="1"/>
  <c r="AV55" i="1"/>
  <c r="AP55" i="1"/>
  <c r="AR55" i="1" s="1"/>
  <c r="AO55" i="1"/>
  <c r="AL55" i="1"/>
  <c r="AH55" i="1"/>
  <c r="AD55" i="1"/>
  <c r="AA55" i="1"/>
  <c r="X55" i="1"/>
  <c r="U55" i="1"/>
  <c r="O55" i="1"/>
  <c r="L55" i="1"/>
  <c r="I55" i="1"/>
  <c r="K55" i="1" s="1"/>
  <c r="BC54" i="1"/>
  <c r="AY54" i="1"/>
  <c r="AV54" i="1"/>
  <c r="AP54" i="1"/>
  <c r="AR54" i="1" s="1"/>
  <c r="AO54" i="1"/>
  <c r="AL54" i="1"/>
  <c r="AH54" i="1"/>
  <c r="AD54" i="1"/>
  <c r="AA54" i="1"/>
  <c r="X54" i="1"/>
  <c r="U54" i="1"/>
  <c r="O54" i="1"/>
  <c r="L54" i="1"/>
  <c r="I54" i="1"/>
  <c r="K54" i="1" s="1"/>
  <c r="BC53" i="1"/>
  <c r="AY53" i="1"/>
  <c r="AV53" i="1"/>
  <c r="AP53" i="1"/>
  <c r="AR53" i="1" s="1"/>
  <c r="AO53" i="1"/>
  <c r="AL53" i="1"/>
  <c r="AH53" i="1"/>
  <c r="AD53" i="1"/>
  <c r="AA53" i="1"/>
  <c r="X53" i="1"/>
  <c r="O53" i="1"/>
  <c r="L53" i="1"/>
  <c r="I53" i="1"/>
  <c r="K53" i="1" s="1"/>
  <c r="BC52" i="1"/>
  <c r="AY52" i="1"/>
  <c r="AV52" i="1"/>
  <c r="AP52" i="1"/>
  <c r="AR52" i="1" s="1"/>
  <c r="AO52" i="1"/>
  <c r="AL52" i="1"/>
  <c r="AH52" i="1"/>
  <c r="X52" i="1"/>
  <c r="U52" i="1"/>
  <c r="R52" i="1"/>
  <c r="O52" i="1"/>
  <c r="L52" i="1"/>
  <c r="I52" i="1"/>
  <c r="K52" i="1" s="1"/>
  <c r="BC51" i="1"/>
  <c r="AY51" i="1"/>
  <c r="AV51" i="1"/>
  <c r="AP51" i="1"/>
  <c r="AR51" i="1" s="1"/>
  <c r="AO51" i="1"/>
  <c r="AL51" i="1"/>
  <c r="AH51" i="1"/>
  <c r="AA51" i="1"/>
  <c r="X51" i="1"/>
  <c r="U51" i="1"/>
  <c r="R51" i="1"/>
  <c r="O51" i="1"/>
  <c r="L51" i="1"/>
  <c r="I51" i="1"/>
  <c r="K51" i="1" s="1"/>
  <c r="F51" i="1"/>
  <c r="BC50" i="1"/>
  <c r="AY50" i="1"/>
  <c r="AV50" i="1"/>
  <c r="AP50" i="1"/>
  <c r="AR50" i="1" s="1"/>
  <c r="AO50" i="1"/>
  <c r="AL50" i="1"/>
  <c r="AH50" i="1"/>
  <c r="AD50" i="1"/>
  <c r="AA50" i="1"/>
  <c r="X50" i="1"/>
  <c r="U50" i="1"/>
  <c r="O50" i="1"/>
  <c r="L50" i="1"/>
  <c r="I50" i="1"/>
  <c r="K50" i="1" s="1"/>
  <c r="F50" i="1"/>
  <c r="BC49" i="1"/>
  <c r="AY49" i="1"/>
  <c r="AV49" i="1"/>
  <c r="AP49" i="1"/>
  <c r="AR49" i="1" s="1"/>
  <c r="AO49" i="1"/>
  <c r="AL49" i="1"/>
  <c r="AH49" i="1"/>
  <c r="AA49" i="1"/>
  <c r="X49" i="1"/>
  <c r="U49" i="1"/>
  <c r="R49" i="1"/>
  <c r="O49" i="1"/>
  <c r="L49" i="1"/>
  <c r="I49" i="1"/>
  <c r="K49" i="1" s="1"/>
  <c r="F49" i="1"/>
  <c r="BC48" i="1"/>
  <c r="AY48" i="1"/>
  <c r="AV48" i="1"/>
  <c r="AP48" i="1"/>
  <c r="AR48" i="1" s="1"/>
  <c r="AO48" i="1"/>
  <c r="AL48" i="1"/>
  <c r="AH48" i="1"/>
  <c r="AD48" i="1"/>
  <c r="AA48" i="1"/>
  <c r="O48" i="1"/>
  <c r="L48" i="1"/>
  <c r="I48" i="1"/>
  <c r="K48" i="1" s="1"/>
  <c r="F48" i="1"/>
  <c r="BC47" i="1"/>
  <c r="AY47" i="1"/>
  <c r="AV47" i="1"/>
  <c r="AP47" i="1"/>
  <c r="AR47" i="1" s="1"/>
  <c r="AO47" i="1"/>
  <c r="AL47" i="1"/>
  <c r="AH47" i="1"/>
  <c r="U47" i="1"/>
  <c r="O47" i="1"/>
  <c r="L47" i="1"/>
  <c r="I47" i="1"/>
  <c r="K47" i="1" s="1"/>
  <c r="F47" i="1"/>
  <c r="BC46" i="1"/>
  <c r="AY46" i="1"/>
  <c r="AV46" i="1"/>
  <c r="AP46" i="1"/>
  <c r="AR46" i="1" s="1"/>
  <c r="AO46" i="1"/>
  <c r="AL46" i="1"/>
  <c r="AH46" i="1"/>
  <c r="AD46" i="1"/>
  <c r="AA46" i="1"/>
  <c r="X46" i="1"/>
  <c r="U46" i="1"/>
  <c r="O46" i="1"/>
  <c r="L46" i="1"/>
  <c r="I46" i="1"/>
  <c r="K46" i="1" s="1"/>
  <c r="F46" i="1"/>
  <c r="BC45" i="1"/>
  <c r="AY45" i="1"/>
  <c r="AV45" i="1"/>
  <c r="AP45" i="1"/>
  <c r="AR45" i="1" s="1"/>
  <c r="AO45" i="1"/>
  <c r="AL45" i="1"/>
  <c r="AH45" i="1"/>
  <c r="AD45" i="1"/>
  <c r="X45" i="1"/>
  <c r="U45" i="1"/>
  <c r="R45" i="1"/>
  <c r="O45" i="1"/>
  <c r="L45" i="1"/>
  <c r="I45" i="1"/>
  <c r="K45" i="1" s="1"/>
  <c r="F45" i="1"/>
  <c r="BC44" i="1"/>
  <c r="AY44" i="1"/>
  <c r="AV44" i="1"/>
  <c r="AP44" i="1"/>
  <c r="AR44" i="1" s="1"/>
  <c r="AO44" i="1"/>
  <c r="AL44" i="1"/>
  <c r="AH44" i="1"/>
  <c r="AD44" i="1"/>
  <c r="X44" i="1"/>
  <c r="U44" i="1"/>
  <c r="R44" i="1"/>
  <c r="O44" i="1"/>
  <c r="L44" i="1"/>
  <c r="I44" i="1"/>
  <c r="K44" i="1" s="1"/>
  <c r="F44" i="1"/>
  <c r="BC43" i="1"/>
  <c r="AY43" i="1"/>
  <c r="AV43" i="1"/>
  <c r="AP43" i="1"/>
  <c r="AR43" i="1" s="1"/>
  <c r="AO43" i="1"/>
  <c r="AL43" i="1"/>
  <c r="AH43" i="1"/>
  <c r="AD43" i="1"/>
  <c r="X43" i="1"/>
  <c r="O43" i="1"/>
  <c r="L43" i="1"/>
  <c r="I43" i="1"/>
  <c r="K43" i="1" s="1"/>
  <c r="F43" i="1"/>
  <c r="BC42" i="1"/>
  <c r="AY42" i="1"/>
  <c r="AV42" i="1"/>
  <c r="AP42" i="1"/>
  <c r="AR42" i="1" s="1"/>
  <c r="AO42" i="1"/>
  <c r="AL42" i="1"/>
  <c r="AH42" i="1"/>
  <c r="AA42" i="1"/>
  <c r="O42" i="1"/>
  <c r="L42" i="1"/>
  <c r="I42" i="1"/>
  <c r="K42" i="1" s="1"/>
  <c r="F42" i="1"/>
  <c r="BC41" i="1"/>
  <c r="AY41" i="1"/>
  <c r="AV41" i="1"/>
  <c r="AP41" i="1"/>
  <c r="AR41" i="1" s="1"/>
  <c r="AO41" i="1"/>
  <c r="AL41" i="1"/>
  <c r="AH41" i="1"/>
  <c r="AD41" i="1"/>
  <c r="O41" i="1"/>
  <c r="L41" i="1"/>
  <c r="I41" i="1"/>
  <c r="K41" i="1" s="1"/>
  <c r="F41" i="1"/>
  <c r="BC40" i="1"/>
  <c r="AY40" i="1"/>
  <c r="AV40" i="1"/>
  <c r="AP40" i="1"/>
  <c r="AR40" i="1" s="1"/>
  <c r="AO40" i="1"/>
  <c r="AL40" i="1"/>
  <c r="AH40" i="1"/>
  <c r="X40" i="1"/>
  <c r="U40" i="1"/>
  <c r="O40" i="1"/>
  <c r="L40" i="1"/>
  <c r="I40" i="1"/>
  <c r="K40" i="1" s="1"/>
  <c r="F40" i="1"/>
  <c r="BC39" i="1"/>
  <c r="AY39" i="1"/>
  <c r="AV39" i="1"/>
  <c r="AP39" i="1"/>
  <c r="AR39" i="1" s="1"/>
  <c r="AO39" i="1"/>
  <c r="AL39" i="1"/>
  <c r="AH39" i="1"/>
  <c r="AD39" i="1"/>
  <c r="X39" i="1"/>
  <c r="O39" i="1"/>
  <c r="L39" i="1"/>
  <c r="I39" i="1"/>
  <c r="K39" i="1" s="1"/>
  <c r="F39" i="1"/>
  <c r="BC38" i="1"/>
  <c r="AY38" i="1"/>
  <c r="AV38" i="1"/>
  <c r="AP38" i="1"/>
  <c r="AR38" i="1" s="1"/>
  <c r="AO38" i="1"/>
  <c r="AL38" i="1"/>
  <c r="AH38" i="1"/>
  <c r="AD38" i="1"/>
  <c r="X38" i="1"/>
  <c r="U38" i="1"/>
  <c r="O38" i="1"/>
  <c r="L38" i="1"/>
  <c r="I38" i="1"/>
  <c r="K38" i="1" s="1"/>
  <c r="BC37" i="1"/>
  <c r="AY37" i="1"/>
  <c r="AV37" i="1"/>
  <c r="AP37" i="1"/>
  <c r="AR37" i="1" s="1"/>
  <c r="AO37" i="1"/>
  <c r="AL37" i="1"/>
  <c r="AH37" i="1"/>
  <c r="AD37" i="1"/>
  <c r="X37" i="1"/>
  <c r="U37" i="1"/>
  <c r="O37" i="1"/>
  <c r="L37" i="1"/>
  <c r="I37" i="1"/>
  <c r="K37" i="1" s="1"/>
  <c r="F37" i="1"/>
  <c r="BC36" i="1"/>
  <c r="AY36" i="1"/>
  <c r="AV36" i="1"/>
  <c r="AP36" i="1"/>
  <c r="AR36" i="1" s="1"/>
  <c r="AO36" i="1"/>
  <c r="AL36" i="1"/>
  <c r="AH36" i="1"/>
  <c r="AD36" i="1"/>
  <c r="X36" i="1"/>
  <c r="O36" i="1"/>
  <c r="L36" i="1"/>
  <c r="I36" i="1"/>
  <c r="K36" i="1" s="1"/>
  <c r="F36" i="1"/>
  <c r="BC35" i="1"/>
  <c r="AY35" i="1"/>
  <c r="AV35" i="1"/>
  <c r="AP35" i="1"/>
  <c r="AR35" i="1" s="1"/>
  <c r="AO35" i="1"/>
  <c r="AL35" i="1"/>
  <c r="AH35" i="1"/>
  <c r="AD35" i="1"/>
  <c r="X35" i="1"/>
  <c r="O35" i="1"/>
  <c r="L35" i="1"/>
  <c r="I35" i="1"/>
  <c r="K35" i="1" s="1"/>
  <c r="BC34" i="1"/>
  <c r="AY34" i="1"/>
  <c r="AV34" i="1"/>
  <c r="AP34" i="1"/>
  <c r="AR34" i="1" s="1"/>
  <c r="AO34" i="1"/>
  <c r="AL34" i="1"/>
  <c r="AH34" i="1"/>
  <c r="X34" i="1"/>
  <c r="O34" i="1"/>
  <c r="L34" i="1"/>
  <c r="I34" i="1"/>
  <c r="K34" i="1" s="1"/>
  <c r="BC33" i="1"/>
  <c r="AY33" i="1"/>
  <c r="AV33" i="1"/>
  <c r="AP33" i="1"/>
  <c r="AR33" i="1" s="1"/>
  <c r="AO33" i="1"/>
  <c r="AL33" i="1"/>
  <c r="AH33" i="1"/>
  <c r="X33" i="1"/>
  <c r="R33" i="1"/>
  <c r="O33" i="1"/>
  <c r="L33" i="1"/>
  <c r="I33" i="1"/>
  <c r="K33" i="1" s="1"/>
  <c r="BC32" i="1"/>
  <c r="AY32" i="1"/>
  <c r="AV32" i="1"/>
  <c r="AP32" i="1"/>
  <c r="AR32" i="1" s="1"/>
  <c r="AO32" i="1"/>
  <c r="AL32" i="1"/>
  <c r="AH32" i="1"/>
  <c r="X32" i="1"/>
  <c r="U32" i="1"/>
  <c r="O32" i="1"/>
  <c r="L32" i="1"/>
  <c r="I32" i="1"/>
  <c r="K32" i="1" s="1"/>
  <c r="F32" i="1"/>
  <c r="BC31" i="1"/>
  <c r="AY31" i="1"/>
  <c r="AV31" i="1"/>
  <c r="AP31" i="1"/>
  <c r="AR31" i="1" s="1"/>
  <c r="AO31" i="1"/>
  <c r="AL31" i="1"/>
  <c r="AH31" i="1"/>
  <c r="AD31" i="1"/>
  <c r="AA31" i="1"/>
  <c r="X31" i="1"/>
  <c r="U31" i="1"/>
  <c r="R31" i="1"/>
  <c r="O31" i="1"/>
  <c r="L31" i="1"/>
  <c r="I31" i="1"/>
  <c r="K31" i="1" s="1"/>
  <c r="BC30" i="1"/>
  <c r="AY30" i="1"/>
  <c r="AV30" i="1"/>
  <c r="AP30" i="1"/>
  <c r="AR30" i="1" s="1"/>
  <c r="AO30" i="1"/>
  <c r="AL30" i="1"/>
  <c r="AH30" i="1"/>
  <c r="AD30" i="1"/>
  <c r="X30" i="1"/>
  <c r="U30" i="1"/>
  <c r="O30" i="1"/>
  <c r="L30" i="1"/>
  <c r="I30" i="1"/>
  <c r="K30" i="1" s="1"/>
  <c r="F30" i="1"/>
  <c r="BC29" i="1"/>
  <c r="AY29" i="1"/>
  <c r="AV29" i="1"/>
  <c r="AP29" i="1"/>
  <c r="AR29" i="1" s="1"/>
  <c r="AO29" i="1"/>
  <c r="AL29" i="1"/>
  <c r="AH29" i="1"/>
  <c r="AA29" i="1"/>
  <c r="X29" i="1"/>
  <c r="U29" i="1"/>
  <c r="R29" i="1"/>
  <c r="O29" i="1"/>
  <c r="L29" i="1"/>
  <c r="I29" i="1"/>
  <c r="K29" i="1" s="1"/>
  <c r="BC28" i="1"/>
  <c r="AY28" i="1"/>
  <c r="AV28" i="1"/>
  <c r="AP28" i="1"/>
  <c r="AR28" i="1" s="1"/>
  <c r="AO28" i="1"/>
  <c r="AL28" i="1"/>
  <c r="AH28" i="1"/>
  <c r="AD28" i="1"/>
  <c r="X28" i="1"/>
  <c r="U28" i="1"/>
  <c r="O28" i="1"/>
  <c r="L28" i="1"/>
  <c r="I28" i="1"/>
  <c r="K28" i="1" s="1"/>
  <c r="F28" i="1"/>
  <c r="BC27" i="1"/>
  <c r="AY27" i="1"/>
  <c r="AV27" i="1"/>
  <c r="AP27" i="1"/>
  <c r="AR27" i="1" s="1"/>
  <c r="AO27" i="1"/>
  <c r="AL27" i="1"/>
  <c r="AH27" i="1"/>
  <c r="AD27" i="1"/>
  <c r="AA27" i="1"/>
  <c r="X27" i="1"/>
  <c r="U27" i="1"/>
  <c r="O27" i="1"/>
  <c r="L27" i="1"/>
  <c r="I27" i="1"/>
  <c r="K27" i="1" s="1"/>
  <c r="F27" i="1"/>
  <c r="BC26" i="1"/>
  <c r="AY26" i="1"/>
  <c r="AV26" i="1"/>
  <c r="AP26" i="1"/>
  <c r="AR26" i="1" s="1"/>
  <c r="AO26" i="1"/>
  <c r="AL26" i="1"/>
  <c r="AH26" i="1"/>
  <c r="AA26" i="1"/>
  <c r="X26" i="1"/>
  <c r="U26" i="1"/>
  <c r="R26" i="1"/>
  <c r="O26" i="1"/>
  <c r="L26" i="1"/>
  <c r="I26" i="1"/>
  <c r="K26" i="1" s="1"/>
  <c r="F26" i="1"/>
  <c r="BC25" i="1"/>
  <c r="AY25" i="1"/>
  <c r="AV25" i="1"/>
  <c r="AP25" i="1"/>
  <c r="AR25" i="1" s="1"/>
  <c r="AO25" i="1"/>
  <c r="AL25" i="1"/>
  <c r="AH25" i="1"/>
  <c r="AD25" i="1"/>
  <c r="X25" i="1"/>
  <c r="O25" i="1"/>
  <c r="L25" i="1"/>
  <c r="I25" i="1"/>
  <c r="K25" i="1" s="1"/>
  <c r="F25" i="1"/>
  <c r="BC24" i="1"/>
  <c r="AY24" i="1"/>
  <c r="AV24" i="1"/>
  <c r="AP24" i="1"/>
  <c r="AR24" i="1" s="1"/>
  <c r="AO24" i="1"/>
  <c r="AL24" i="1"/>
  <c r="AH24" i="1"/>
  <c r="AD24" i="1"/>
  <c r="X24" i="1"/>
  <c r="O24" i="1"/>
  <c r="L24" i="1"/>
  <c r="I24" i="1"/>
  <c r="K24" i="1" s="1"/>
  <c r="F24" i="1"/>
  <c r="BC23" i="1"/>
  <c r="AY23" i="1"/>
  <c r="AV23" i="1"/>
  <c r="AP23" i="1"/>
  <c r="AR23" i="1" s="1"/>
  <c r="AO23" i="1"/>
  <c r="AL23" i="1"/>
  <c r="AH23" i="1"/>
  <c r="AD23" i="1"/>
  <c r="X23" i="1"/>
  <c r="O23" i="1"/>
  <c r="L23" i="1"/>
  <c r="I23" i="1"/>
  <c r="K23" i="1" s="1"/>
  <c r="F23" i="1"/>
  <c r="BC22" i="1"/>
  <c r="AY22" i="1"/>
  <c r="AV22" i="1"/>
  <c r="AP22" i="1"/>
  <c r="AR22" i="1" s="1"/>
  <c r="AO22" i="1"/>
  <c r="AL22" i="1"/>
  <c r="AH22" i="1"/>
  <c r="AD22" i="1"/>
  <c r="AD91" i="1" s="1"/>
  <c r="AA22" i="1"/>
  <c r="X22" i="1"/>
  <c r="U22" i="1"/>
  <c r="R22" i="1"/>
  <c r="O22" i="1"/>
  <c r="L22" i="1"/>
  <c r="I22" i="1"/>
  <c r="K22" i="1" s="1"/>
  <c r="BC21" i="1"/>
  <c r="AY21" i="1"/>
  <c r="AV21" i="1"/>
  <c r="AP21" i="1"/>
  <c r="AR21" i="1" s="1"/>
  <c r="AO21" i="1"/>
  <c r="AL21" i="1"/>
  <c r="AH21" i="1"/>
  <c r="AD21" i="1"/>
  <c r="X21" i="1"/>
  <c r="O21" i="1"/>
  <c r="L21" i="1"/>
  <c r="I21" i="1"/>
  <c r="K21" i="1" s="1"/>
  <c r="F21" i="1"/>
  <c r="BC20" i="1"/>
  <c r="AY20" i="1"/>
  <c r="AV20" i="1"/>
  <c r="AP20" i="1"/>
  <c r="AR20" i="1" s="1"/>
  <c r="AO20" i="1"/>
  <c r="AL20" i="1"/>
  <c r="AH20" i="1"/>
  <c r="AD20" i="1"/>
  <c r="X20" i="1"/>
  <c r="O20" i="1"/>
  <c r="L20" i="1"/>
  <c r="I20" i="1"/>
  <c r="K20" i="1" s="1"/>
  <c r="F20" i="1"/>
  <c r="BC19" i="1"/>
  <c r="AY19" i="1"/>
  <c r="AV19" i="1"/>
  <c r="AP19" i="1"/>
  <c r="AR19" i="1" s="1"/>
  <c r="AO19" i="1"/>
  <c r="AL19" i="1"/>
  <c r="AH19" i="1"/>
  <c r="AD19" i="1"/>
  <c r="O19" i="1"/>
  <c r="L19" i="1"/>
  <c r="I19" i="1"/>
  <c r="K19" i="1" s="1"/>
  <c r="BC18" i="1"/>
  <c r="AY18" i="1"/>
  <c r="AV18" i="1"/>
  <c r="AP18" i="1"/>
  <c r="AR18" i="1" s="1"/>
  <c r="AO18" i="1"/>
  <c r="AL18" i="1"/>
  <c r="AA18" i="1"/>
  <c r="X18" i="1"/>
  <c r="U18" i="1"/>
  <c r="R18" i="1"/>
  <c r="O18" i="1"/>
  <c r="L18" i="1"/>
  <c r="I18" i="1"/>
  <c r="K18" i="1" s="1"/>
  <c r="F18" i="1"/>
  <c r="BC17" i="1"/>
  <c r="AY17" i="1"/>
  <c r="AV17" i="1"/>
  <c r="AP17" i="1"/>
  <c r="AR17" i="1" s="1"/>
  <c r="AO17" i="1"/>
  <c r="AL17" i="1"/>
  <c r="AH17" i="1"/>
  <c r="AA17" i="1"/>
  <c r="X17" i="1"/>
  <c r="O17" i="1"/>
  <c r="L17" i="1"/>
  <c r="I17" i="1"/>
  <c r="K17" i="1" s="1"/>
  <c r="F17" i="1"/>
  <c r="BC16" i="1"/>
  <c r="AY16" i="1"/>
  <c r="AV16" i="1"/>
  <c r="AP16" i="1"/>
  <c r="AR16" i="1" s="1"/>
  <c r="AO16" i="1"/>
  <c r="AL16" i="1"/>
  <c r="AD16" i="1"/>
  <c r="AA16" i="1"/>
  <c r="X16" i="1"/>
  <c r="U16" i="1"/>
  <c r="R16" i="1"/>
  <c r="O16" i="1"/>
  <c r="L16" i="1"/>
  <c r="I16" i="1"/>
  <c r="K16" i="1" s="1"/>
  <c r="BC15" i="1"/>
  <c r="AY15" i="1"/>
  <c r="AV15" i="1"/>
  <c r="AP15" i="1"/>
  <c r="AR15" i="1" s="1"/>
  <c r="AO15" i="1"/>
  <c r="AL15" i="1"/>
  <c r="AD15" i="1"/>
  <c r="AA15" i="1"/>
  <c r="O15" i="1"/>
  <c r="L15" i="1"/>
  <c r="I15" i="1"/>
  <c r="K15" i="1" s="1"/>
  <c r="F15" i="1"/>
  <c r="BC14" i="1"/>
  <c r="AY14" i="1"/>
  <c r="AV14" i="1"/>
  <c r="AP14" i="1"/>
  <c r="AR14" i="1" s="1"/>
  <c r="AO14" i="1"/>
  <c r="AL14" i="1"/>
  <c r="AH14" i="1"/>
  <c r="AA14" i="1"/>
  <c r="X14" i="1"/>
  <c r="U14" i="1"/>
  <c r="R14" i="1"/>
  <c r="O14" i="1"/>
  <c r="L14" i="1"/>
  <c r="I14" i="1"/>
  <c r="K14" i="1" s="1"/>
  <c r="BC13" i="1"/>
  <c r="AY13" i="1"/>
  <c r="AV13" i="1"/>
  <c r="AP13" i="1"/>
  <c r="AR13" i="1" s="1"/>
  <c r="AO13" i="1"/>
  <c r="AL13" i="1"/>
  <c r="AH13" i="1"/>
  <c r="AA13" i="1"/>
  <c r="X13" i="1"/>
  <c r="O13" i="1"/>
  <c r="L13" i="1"/>
  <c r="I13" i="1"/>
  <c r="K13" i="1" s="1"/>
  <c r="F13" i="1"/>
  <c r="BC12" i="1"/>
  <c r="AY12" i="1"/>
  <c r="AV12" i="1"/>
  <c r="AP12" i="1"/>
  <c r="AR12" i="1" s="1"/>
  <c r="AO12" i="1"/>
  <c r="AL12" i="1"/>
  <c r="AH12" i="1"/>
  <c r="O12" i="1"/>
  <c r="L12" i="1"/>
  <c r="I12" i="1"/>
  <c r="K12" i="1" s="1"/>
  <c r="F12" i="1"/>
  <c r="BC11" i="1"/>
  <c r="AY11" i="1"/>
  <c r="AV11" i="1"/>
  <c r="AP11" i="1"/>
  <c r="AR11" i="1" s="1"/>
  <c r="AO11" i="1"/>
  <c r="AL11" i="1"/>
  <c r="AH11" i="1"/>
  <c r="AD11" i="1"/>
  <c r="X11" i="1"/>
  <c r="O11" i="1"/>
  <c r="L11" i="1"/>
  <c r="I11" i="1"/>
  <c r="K11" i="1" s="1"/>
  <c r="F11" i="1"/>
  <c r="BC10" i="1"/>
  <c r="AY10" i="1"/>
  <c r="AV10" i="1"/>
  <c r="AP10" i="1"/>
  <c r="AR10" i="1" s="1"/>
  <c r="AO10" i="1"/>
  <c r="AL10" i="1"/>
  <c r="AH10" i="1"/>
  <c r="AA10" i="1"/>
  <c r="X10" i="1"/>
  <c r="U10" i="1"/>
  <c r="R10" i="1"/>
  <c r="O10" i="1"/>
  <c r="L10" i="1"/>
  <c r="I10" i="1"/>
  <c r="K10" i="1" s="1"/>
  <c r="F10" i="1"/>
  <c r="BC9" i="1"/>
  <c r="AY9" i="1"/>
  <c r="AV9" i="1"/>
  <c r="AP9" i="1"/>
  <c r="AR9" i="1" s="1"/>
  <c r="AO9" i="1"/>
  <c r="AL9" i="1"/>
  <c r="AH9" i="1"/>
  <c r="U9" i="1"/>
  <c r="O9" i="1"/>
  <c r="L9" i="1"/>
  <c r="I9" i="1"/>
  <c r="K9" i="1" s="1"/>
  <c r="F9" i="1"/>
  <c r="BC8" i="1"/>
  <c r="AY8" i="1"/>
  <c r="AV8" i="1"/>
  <c r="AP8" i="1"/>
  <c r="AR8" i="1" s="1"/>
  <c r="AO8" i="1"/>
  <c r="AL8" i="1"/>
  <c r="AH8" i="1"/>
  <c r="O8" i="1"/>
  <c r="L8" i="1"/>
  <c r="I8" i="1"/>
  <c r="K8" i="1" s="1"/>
  <c r="F8" i="1"/>
  <c r="BC7" i="1"/>
  <c r="AY7" i="1"/>
  <c r="AV7" i="1"/>
  <c r="AP7" i="1"/>
  <c r="AR7" i="1" s="1"/>
  <c r="AO7" i="1"/>
  <c r="AL7" i="1"/>
  <c r="AH7" i="1"/>
  <c r="AD7" i="1"/>
  <c r="O7" i="1"/>
  <c r="L7" i="1"/>
  <c r="I7" i="1"/>
  <c r="K7" i="1" s="1"/>
  <c r="BC6" i="1"/>
  <c r="AY6" i="1"/>
  <c r="AV6" i="1"/>
  <c r="AP6" i="1"/>
  <c r="AR6" i="1" s="1"/>
  <c r="AO6" i="1"/>
  <c r="AL6" i="1"/>
  <c r="AD6" i="1"/>
  <c r="O6" i="1"/>
  <c r="L6" i="1"/>
  <c r="I6" i="1"/>
  <c r="K6" i="1" s="1"/>
  <c r="X92" i="1" l="1"/>
  <c r="AY87" i="1"/>
  <c r="AH87" i="1"/>
  <c r="AO87" i="1"/>
  <c r="AL87" i="1"/>
  <c r="L87" i="1"/>
  <c r="L84" i="1"/>
  <c r="L86" i="1" s="1"/>
  <c r="U91" i="1"/>
  <c r="U92" i="1"/>
  <c r="AV87" i="1"/>
  <c r="X91" i="1"/>
  <c r="AA91" i="1"/>
  <c r="BC87" i="1"/>
  <c r="AA92" i="1"/>
  <c r="AA87" i="1"/>
  <c r="X87" i="1"/>
  <c r="U87" i="1"/>
  <c r="O87" i="1"/>
  <c r="AF86" i="1"/>
  <c r="AZ86" i="1"/>
  <c r="AT86" i="1"/>
  <c r="AI86" i="1"/>
  <c r="X84" i="1"/>
  <c r="W84" i="1" s="1"/>
  <c r="BA86" i="1"/>
  <c r="AS86" i="1"/>
  <c r="AP87" i="1"/>
  <c r="AM86" i="1"/>
  <c r="AJ86" i="1"/>
  <c r="AE86" i="1"/>
  <c r="AB86" i="1"/>
  <c r="Y86" i="1"/>
  <c r="V86" i="1"/>
  <c r="S86" i="1"/>
  <c r="P86" i="1"/>
  <c r="M86" i="1"/>
  <c r="AR81" i="1"/>
  <c r="BD46" i="1"/>
  <c r="BD70" i="1"/>
  <c r="BD73" i="1"/>
  <c r="BD74" i="1"/>
  <c r="BD30" i="1"/>
  <c r="BD38" i="1"/>
  <c r="BD40" i="1"/>
  <c r="BD41" i="1"/>
  <c r="BD42" i="1"/>
  <c r="BD44" i="1"/>
  <c r="BD47" i="1"/>
  <c r="BD48" i="1"/>
  <c r="BD50" i="1"/>
  <c r="BD51" i="1"/>
  <c r="BD43" i="1"/>
  <c r="K60" i="1"/>
  <c r="R60" i="1"/>
  <c r="R87" i="1" s="1"/>
  <c r="BD64" i="1"/>
  <c r="U84" i="1"/>
  <c r="T84" i="1" s="1"/>
  <c r="BD10" i="1"/>
  <c r="BD14" i="1"/>
  <c r="BD23" i="1"/>
  <c r="BD24" i="1"/>
  <c r="BD25" i="1"/>
  <c r="BD26" i="1"/>
  <c r="BD54" i="1"/>
  <c r="BD80" i="1"/>
  <c r="AD84" i="1"/>
  <c r="AC84" i="1" s="1"/>
  <c r="BD29" i="1"/>
  <c r="O84" i="1"/>
  <c r="N84" i="1" s="1"/>
  <c r="AH84" i="1"/>
  <c r="AG84" i="1" s="1"/>
  <c r="AO84" i="1"/>
  <c r="AN84" i="1" s="1"/>
  <c r="AY84" i="1"/>
  <c r="AX84" i="1" s="1"/>
  <c r="BD7" i="1"/>
  <c r="BD11" i="1"/>
  <c r="BD12" i="1"/>
  <c r="BD13" i="1"/>
  <c r="BD15" i="1"/>
  <c r="BD16" i="1"/>
  <c r="BD18" i="1"/>
  <c r="BD20" i="1"/>
  <c r="BD22" i="1"/>
  <c r="BD27" i="1"/>
  <c r="BD28" i="1"/>
  <c r="BD31" i="1"/>
  <c r="BD33" i="1"/>
  <c r="BD35" i="1"/>
  <c r="BD36" i="1"/>
  <c r="BD37" i="1"/>
  <c r="BD39" i="1"/>
  <c r="BD45" i="1"/>
  <c r="BD52" i="1"/>
  <c r="BD53" i="1"/>
  <c r="BD55" i="1"/>
  <c r="BD56" i="1"/>
  <c r="BD57" i="1"/>
  <c r="BD58" i="1"/>
  <c r="BD62" i="1"/>
  <c r="BD67" i="1"/>
  <c r="BD69" i="1"/>
  <c r="BD72" i="1"/>
  <c r="BD75" i="1"/>
  <c r="BD76" i="1"/>
  <c r="BD78" i="1"/>
  <c r="BD8" i="1"/>
  <c r="BD17" i="1"/>
  <c r="BD6" i="1"/>
  <c r="BD9" i="1"/>
  <c r="AR71" i="1"/>
  <c r="I84" i="1"/>
  <c r="AL84" i="1"/>
  <c r="AK84" i="1" s="1"/>
  <c r="AP84" i="1"/>
  <c r="AV84" i="1"/>
  <c r="AU84" i="1" s="1"/>
  <c r="BC84" i="1"/>
  <c r="BB84" i="1" s="1"/>
  <c r="AA84" i="1"/>
  <c r="Z84" i="1" s="1"/>
  <c r="BD19" i="1"/>
  <c r="BD21" i="1"/>
  <c r="BD32" i="1"/>
  <c r="BD34" i="1"/>
  <c r="BD49" i="1"/>
  <c r="BD59" i="1"/>
  <c r="AR60" i="1"/>
  <c r="AR87" i="1" s="1"/>
  <c r="BD61" i="1"/>
  <c r="K63" i="1"/>
  <c r="K84" i="1" s="1"/>
  <c r="BD63" i="1"/>
  <c r="R79" i="1"/>
  <c r="BD79" i="1" s="1"/>
  <c r="BD65" i="1"/>
  <c r="BD66" i="1"/>
  <c r="BD68" i="1"/>
  <c r="R71" i="1"/>
  <c r="BD71" i="1" s="1"/>
  <c r="BD77" i="1"/>
  <c r="R81" i="1"/>
  <c r="R91" i="1" s="1"/>
  <c r="BD82" i="1"/>
  <c r="BD83" i="1"/>
  <c r="AA86" i="1" l="1"/>
  <c r="R92" i="1"/>
  <c r="AD86" i="1"/>
  <c r="BC86" i="1"/>
  <c r="AO86" i="1"/>
  <c r="U86" i="1"/>
  <c r="AP86" i="1"/>
  <c r="X86" i="1"/>
  <c r="AV86" i="1"/>
  <c r="AH86" i="1"/>
  <c r="O86" i="1"/>
  <c r="AL86" i="1"/>
  <c r="AY86" i="1"/>
  <c r="BE71" i="1"/>
  <c r="BE68" i="1"/>
  <c r="BF68" i="1" s="1"/>
  <c r="BE65" i="1"/>
  <c r="BF65" i="1" s="1"/>
  <c r="BE61" i="1"/>
  <c r="BF61" i="1" s="1"/>
  <c r="BE59" i="1"/>
  <c r="BF59" i="1" s="1"/>
  <c r="BE34" i="1"/>
  <c r="BF34" i="1" s="1"/>
  <c r="BE21" i="1"/>
  <c r="BF21" i="1" s="1"/>
  <c r="BE6" i="1"/>
  <c r="BE8" i="1"/>
  <c r="BF8" i="1" s="1"/>
  <c r="BE76" i="1"/>
  <c r="BF76" i="1" s="1"/>
  <c r="BE72" i="1"/>
  <c r="BF72" i="1" s="1"/>
  <c r="BE67" i="1"/>
  <c r="BF67" i="1" s="1"/>
  <c r="BE58" i="1"/>
  <c r="BF58" i="1" s="1"/>
  <c r="BE56" i="1"/>
  <c r="BF56" i="1" s="1"/>
  <c r="BE53" i="1"/>
  <c r="BF53" i="1" s="1"/>
  <c r="BE45" i="1"/>
  <c r="BF45" i="1" s="1"/>
  <c r="BE37" i="1"/>
  <c r="BF37" i="1" s="1"/>
  <c r="BE35" i="1"/>
  <c r="BF35" i="1" s="1"/>
  <c r="BE31" i="1"/>
  <c r="BF31" i="1" s="1"/>
  <c r="BE27" i="1"/>
  <c r="BF27" i="1" s="1"/>
  <c r="BE20" i="1"/>
  <c r="BF20" i="1" s="1"/>
  <c r="BE16" i="1"/>
  <c r="BF16" i="1" s="1"/>
  <c r="BE13" i="1"/>
  <c r="BF13" i="1" s="1"/>
  <c r="BE11" i="1"/>
  <c r="BF11" i="1" s="1"/>
  <c r="BE29" i="1"/>
  <c r="BF29" i="1" s="1"/>
  <c r="BE54" i="1"/>
  <c r="BF54" i="1" s="1"/>
  <c r="BE25" i="1"/>
  <c r="BF25" i="1" s="1"/>
  <c r="BE23" i="1"/>
  <c r="BF23" i="1" s="1"/>
  <c r="BE14" i="1"/>
  <c r="BF14" i="1" s="1"/>
  <c r="BE43" i="1"/>
  <c r="BF43" i="1" s="1"/>
  <c r="BE50" i="1"/>
  <c r="BF50" i="1" s="1"/>
  <c r="BE47" i="1"/>
  <c r="BF47" i="1" s="1"/>
  <c r="BE42" i="1"/>
  <c r="BF42" i="1" s="1"/>
  <c r="BE40" i="1"/>
  <c r="BF40" i="1" s="1"/>
  <c r="BE30" i="1"/>
  <c r="BF30" i="1" s="1"/>
  <c r="BE73" i="1"/>
  <c r="BF73" i="1" s="1"/>
  <c r="BE82" i="1"/>
  <c r="BE79" i="1"/>
  <c r="BF79" i="1" s="1"/>
  <c r="BE83" i="1"/>
  <c r="BE77" i="1"/>
  <c r="BF77" i="1" s="1"/>
  <c r="BE66" i="1"/>
  <c r="BF66" i="1" s="1"/>
  <c r="BE63" i="1"/>
  <c r="BE49" i="1"/>
  <c r="BF49" i="1" s="1"/>
  <c r="BE32" i="1"/>
  <c r="BF32" i="1" s="1"/>
  <c r="BE19" i="1"/>
  <c r="BF19" i="1" s="1"/>
  <c r="BE9" i="1"/>
  <c r="BF9" i="1" s="1"/>
  <c r="BE17" i="1"/>
  <c r="BF17" i="1" s="1"/>
  <c r="BE78" i="1"/>
  <c r="BF78" i="1" s="1"/>
  <c r="BE75" i="1"/>
  <c r="BF75" i="1" s="1"/>
  <c r="BE69" i="1"/>
  <c r="BF69" i="1" s="1"/>
  <c r="BE62" i="1"/>
  <c r="BF62" i="1" s="1"/>
  <c r="BE57" i="1"/>
  <c r="BF57" i="1" s="1"/>
  <c r="BE55" i="1"/>
  <c r="BF55" i="1" s="1"/>
  <c r="BE52" i="1"/>
  <c r="BF52" i="1" s="1"/>
  <c r="BE39" i="1"/>
  <c r="BF39" i="1" s="1"/>
  <c r="BE36" i="1"/>
  <c r="BF36" i="1" s="1"/>
  <c r="BE33" i="1"/>
  <c r="BF33" i="1" s="1"/>
  <c r="BE28" i="1"/>
  <c r="BF28" i="1" s="1"/>
  <c r="BE22" i="1"/>
  <c r="BF22" i="1" s="1"/>
  <c r="BE18" i="1"/>
  <c r="BF18" i="1" s="1"/>
  <c r="BE15" i="1"/>
  <c r="BF15" i="1" s="1"/>
  <c r="BE12" i="1"/>
  <c r="BF12" i="1" s="1"/>
  <c r="BE7" i="1"/>
  <c r="BF7" i="1" s="1"/>
  <c r="BE80" i="1"/>
  <c r="BF80" i="1" s="1"/>
  <c r="BE26" i="1"/>
  <c r="BF26" i="1" s="1"/>
  <c r="BE24" i="1"/>
  <c r="BF24" i="1" s="1"/>
  <c r="BE10" i="1"/>
  <c r="BF10" i="1" s="1"/>
  <c r="BE64" i="1"/>
  <c r="BF64" i="1" s="1"/>
  <c r="BE51" i="1"/>
  <c r="BF51" i="1" s="1"/>
  <c r="BE48" i="1"/>
  <c r="BF48" i="1" s="1"/>
  <c r="BE44" i="1"/>
  <c r="BF44" i="1" s="1"/>
  <c r="BE41" i="1"/>
  <c r="BF41" i="1" s="1"/>
  <c r="BE38" i="1"/>
  <c r="BF38" i="1" s="1"/>
  <c r="BE74" i="1"/>
  <c r="BF74" i="1" s="1"/>
  <c r="BE70" i="1"/>
  <c r="BF70" i="1" s="1"/>
  <c r="BE46" i="1"/>
  <c r="BF46" i="1" s="1"/>
  <c r="BD81" i="1"/>
  <c r="BD60" i="1"/>
  <c r="BD87" i="1" s="1"/>
  <c r="R84" i="1"/>
  <c r="Q84" i="1" s="1"/>
  <c r="AR84" i="1"/>
  <c r="AQ84" i="1" s="1"/>
  <c r="R86" i="1" l="1"/>
  <c r="AR86" i="1"/>
  <c r="BD84" i="1"/>
  <c r="BD86" i="1" s="1"/>
  <c r="BE60" i="1"/>
  <c r="BE81" i="1"/>
  <c r="BF81" i="1" s="1"/>
  <c r="BF63" i="1"/>
  <c r="BF83" i="1"/>
  <c r="BF82" i="1"/>
  <c r="BF6" i="1"/>
  <c r="BF71" i="1"/>
  <c r="BE84" i="1" l="1"/>
  <c r="BE87" i="1"/>
  <c r="BF60" i="1"/>
  <c r="BF87" i="1" s="1"/>
  <c r="BE86" i="1" l="1"/>
  <c r="BF84" i="1"/>
  <c r="BF86" i="1" s="1"/>
</calcChain>
</file>

<file path=xl/sharedStrings.xml><?xml version="1.0" encoding="utf-8"?>
<sst xmlns="http://schemas.openxmlformats.org/spreadsheetml/2006/main" count="197" uniqueCount="109">
  <si>
    <t xml:space="preserve">СВЕДЕНИЯ О ПРЕДЕЛЬНОЙ (фактической) ЧИСЛЕННОСТИ РАБОТНИКОВ
подведомственных Министерству труда и социального развития Республики Дагестан государственных учреждений социального обслуживания населения 
</t>
  </si>
  <si>
    <t>№ п/п</t>
  </si>
  <si>
    <t>Наименование муниципального образования</t>
  </si>
  <si>
    <t>Наименование учреждения</t>
  </si>
  <si>
    <t xml:space="preserve">Численность населения </t>
  </si>
  <si>
    <t>Штатная численность работников (ед.) по состоянию на 1 января                                                 2013 года</t>
  </si>
  <si>
    <t xml:space="preserve">Сокращение (Приказ МТРД от 8 мая 2013 г. № 01/1-521) </t>
  </si>
  <si>
    <t>Штатная численность работников после проведенной оптимизации</t>
  </si>
  <si>
    <t>Дополнительные штаты</t>
  </si>
  <si>
    <t>Штатная численность работников (ед.) по состоянию на 1 января                                                 2014 года</t>
  </si>
  <si>
    <t>сокращение (увеличение) штатов в 2014-2015</t>
  </si>
  <si>
    <t>Штатная численность работников после проведенной оптимизации на 30 апреля                      2015 года</t>
  </si>
  <si>
    <t>в том числе по должностям:</t>
  </si>
  <si>
    <t>ИТОГО</t>
  </si>
  <si>
    <t>социаль-ные работники</t>
  </si>
  <si>
    <t>врачи</t>
  </si>
  <si>
    <t>педа-гоги</t>
  </si>
  <si>
    <t>средний мед. персонал</t>
  </si>
  <si>
    <t>млад-ший мед. персонал</t>
  </si>
  <si>
    <t>культ. работ-ники</t>
  </si>
  <si>
    <t>специа-листы по социальной работе</t>
  </si>
  <si>
    <t>специа-листы по работе с семьей</t>
  </si>
  <si>
    <t>администр.-управлен. аппарат</t>
  </si>
  <si>
    <t>Директор</t>
  </si>
  <si>
    <t>Гл. бух + зам</t>
  </si>
  <si>
    <t>Прочий АУП</t>
  </si>
  <si>
    <t>вспом. персонал</t>
  </si>
  <si>
    <t xml:space="preserve">Зав. отделениями </t>
  </si>
  <si>
    <t xml:space="preserve">прочие </t>
  </si>
  <si>
    <t xml:space="preserve">хоз.работ-ники </t>
  </si>
  <si>
    <t>помощ. воспи-тателей</t>
  </si>
  <si>
    <t>психологи в соц. сфере</t>
  </si>
  <si>
    <t>юристы</t>
  </si>
  <si>
    <t>Агульский район</t>
  </si>
  <si>
    <t>КЦСОН</t>
  </si>
  <si>
    <t>Акушинский район</t>
  </si>
  <si>
    <t>ЦСОН</t>
  </si>
  <si>
    <t>Ахвахский район</t>
  </si>
  <si>
    <t>Ахтынский район</t>
  </si>
  <si>
    <t>РЦДПОВ</t>
  </si>
  <si>
    <t>Бабаюртовский район</t>
  </si>
  <si>
    <t xml:space="preserve">Бежтинский участок                                                  </t>
  </si>
  <si>
    <t>Ботлихский район</t>
  </si>
  <si>
    <t>Буйнакский район</t>
  </si>
  <si>
    <t>Дом-интернат "Казанищенский"</t>
  </si>
  <si>
    <t>Гергебильский район</t>
  </si>
  <si>
    <t>Гумбетовский район</t>
  </si>
  <si>
    <t>Гунибский район</t>
  </si>
  <si>
    <t>Дахадаевский район</t>
  </si>
  <si>
    <t>Дербентский район</t>
  </si>
  <si>
    <t>Докузпаринский район</t>
  </si>
  <si>
    <t>Казбековский район</t>
  </si>
  <si>
    <t>Кайтагский район</t>
  </si>
  <si>
    <t>Карабудахкентский  район</t>
  </si>
  <si>
    <t>Каякентский район</t>
  </si>
  <si>
    <t>Кизилюртовский район</t>
  </si>
  <si>
    <t>СРЦН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</si>
  <si>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</si>
  <si>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</si>
  <si>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</si>
  <si>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</si>
  <si>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</si>
  <si>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</si>
  <si>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 район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</si>
  <si>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</si>
  <si>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</si>
  <si>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</si>
  <si>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</si>
  <si>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Сулейман-Стальский район</t>
  </si>
  <si>
    <t>Табасаранский район</t>
  </si>
  <si>
    <t xml:space="preserve">Тарумовский район </t>
  </si>
  <si>
    <t>Тляратинский район</t>
  </si>
  <si>
    <t>Унцукульский район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</si>
  <si>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</si>
  <si>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</si>
  <si>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</si>
  <si>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</si>
  <si>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</si>
  <si>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</si>
  <si>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 xml:space="preserve">Шамильский район </t>
  </si>
  <si>
    <t>город Махачкала</t>
  </si>
  <si>
    <t>ЦСОГПВиИ</t>
  </si>
  <si>
    <t>ЦСПСД</t>
  </si>
  <si>
    <t>БОМЖ</t>
  </si>
  <si>
    <t>Дом-интертан "Забота"</t>
  </si>
  <si>
    <t>Дом-интертан "Ветеран"</t>
  </si>
  <si>
    <t>РРЦ "Надежда"</t>
  </si>
  <si>
    <t>город Буйнакск</t>
  </si>
  <si>
    <t>Психоневрологический интернат "Милосердие"</t>
  </si>
  <si>
    <t>город Дербент</t>
  </si>
  <si>
    <t>Дом-интернат "Дербент"</t>
  </si>
  <si>
    <t>город Даг.Огни</t>
  </si>
  <si>
    <t>КЦСОС и ГНТЖС</t>
  </si>
  <si>
    <t>город Избербаш</t>
  </si>
  <si>
    <t>город Каспийск</t>
  </si>
  <si>
    <t>город Кизилюрт</t>
  </si>
  <si>
    <t>город Кизляр</t>
  </si>
  <si>
    <t>город Хасавюрт</t>
  </si>
  <si>
    <t>город Ю.-Сухокумск</t>
  </si>
  <si>
    <t xml:space="preserve">Итого  </t>
  </si>
  <si>
    <t xml:space="preserve">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</si>
  <si>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</si>
  <si>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средняя ЗП на 2019 год</t>
  </si>
  <si>
    <t>Штатная численность работников на 01.01.2019 г.</t>
  </si>
  <si>
    <t>Страховые взносы 30,2%</t>
  </si>
  <si>
    <t>ВСЕГО ФОТ с начислениями</t>
  </si>
  <si>
    <t>Потребность на зар плату на 12 мес</t>
  </si>
  <si>
    <t>ГБУ</t>
  </si>
  <si>
    <t>ГКУ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</si>
</sst>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Arial Cyr"/>
      <charset val="204"/>
    </font>
    <font>
      <sz val="11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7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1" fontId="5" fillId="5" borderId="20" xfId="0" applyNumberFormat="1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21" xfId="0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0" fontId="2" fillId="5" borderId="21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2" fontId="5" fillId="5" borderId="21" xfId="0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1" fontId="5" fillId="5" borderId="22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3" fontId="6" fillId="5" borderId="23" xfId="0" applyNumberFormat="1" applyFont="1" applyFill="1" applyBorder="1" applyAlignment="1">
      <alignment horizontal="center" vertical="center" wrapText="1"/>
    </xf>
    <xf numFmtId="0" fontId="2" fillId="5" borderId="4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2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1" fontId="5" fillId="5" borderId="2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3" fontId="6" fillId="5" borderId="13" xfId="0" applyNumberFormat="1" applyFont="1" applyFill="1" applyBorder="1" applyAlignment="1">
      <alignment horizontal="center" vertical="center" wrapText="1"/>
    </xf>
    <xf numFmtId="1" fontId="5" fillId="6" borderId="22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6" fillId="6" borderId="23" xfId="0" applyNumberFormat="1" applyFont="1" applyFill="1" applyBorder="1" applyAlignment="1">
      <alignment horizontal="center" vertical="center" wrapText="1"/>
    </xf>
    <xf numFmtId="0" fontId="2" fillId="6" borderId="4" xfId="0" applyNumberFormat="1" applyFont="1" applyFill="1" applyBorder="1" applyAlignment="1">
      <alignment horizontal="center" vertical="center" wrapText="1"/>
    </xf>
    <xf numFmtId="0" fontId="2" fillId="6" borderId="21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2" fontId="5" fillId="6" borderId="21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" fontId="5" fillId="7" borderId="24" xfId="0" applyNumberFormat="1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vertical="center" wrapText="1"/>
    </xf>
    <xf numFmtId="0" fontId="5" fillId="7" borderId="12" xfId="0" applyFont="1" applyFill="1" applyBorder="1" applyAlignment="1">
      <alignment horizontal="center" vertical="center" wrapText="1"/>
    </xf>
    <xf numFmtId="3" fontId="6" fillId="7" borderId="28" xfId="0" applyNumberFormat="1" applyFont="1" applyFill="1" applyBorder="1" applyAlignment="1">
      <alignment horizontal="center" vertical="center" wrapText="1"/>
    </xf>
    <xf numFmtId="0" fontId="2" fillId="7" borderId="12" xfId="0" applyNumberFormat="1" applyFont="1" applyFill="1" applyBorder="1" applyAlignment="1">
      <alignment horizontal="center" vertical="center" wrapText="1"/>
    </xf>
    <xf numFmtId="0" fontId="2" fillId="7" borderId="7" xfId="0" applyNumberFormat="1" applyFont="1" applyFill="1" applyBorder="1" applyAlignment="1">
      <alignment horizontal="center" vertical="center" wrapText="1"/>
    </xf>
    <xf numFmtId="0" fontId="2" fillId="7" borderId="13" xfId="0" applyNumberFormat="1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2" fontId="5" fillId="7" borderId="21" xfId="0" applyNumberFormat="1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0" fontId="7" fillId="0" borderId="31" xfId="0" applyFont="1" applyFill="1" applyBorder="1" applyAlignment="1">
      <alignment horizontal="center" vertical="center" wrapText="1"/>
    </xf>
    <xf numFmtId="3" fontId="7" fillId="0" borderId="32" xfId="0" applyNumberFormat="1" applyFont="1" applyFill="1" applyBorder="1" applyAlignment="1">
      <alignment horizontal="center" vertical="center" wrapText="1"/>
    </xf>
    <xf numFmtId="165" fontId="8" fillId="0" borderId="33" xfId="0" applyNumberFormat="1" applyFont="1" applyFill="1" applyBorder="1" applyAlignment="1">
      <alignment horizontal="center" vertical="center" wrapText="1"/>
    </xf>
    <xf numFmtId="165" fontId="7" fillId="2" borderId="34" xfId="0" applyNumberFormat="1" applyFont="1" applyFill="1" applyBorder="1" applyAlignment="1">
      <alignment horizontal="center" vertical="center" wrapText="1"/>
    </xf>
    <xf numFmtId="165" fontId="7" fillId="0" borderId="33" xfId="0" applyNumberFormat="1" applyFont="1" applyFill="1" applyBorder="1" applyAlignment="1">
      <alignment horizontal="center" vertical="center" wrapText="1"/>
    </xf>
    <xf numFmtId="165" fontId="7" fillId="3" borderId="31" xfId="0" applyNumberFormat="1" applyFont="1" applyFill="1" applyBorder="1" applyAlignment="1">
      <alignment horizontal="center" vertical="center" wrapText="1"/>
    </xf>
    <xf numFmtId="165" fontId="7" fillId="0" borderId="35" xfId="0" applyNumberFormat="1" applyFont="1" applyFill="1" applyBorder="1" applyAlignment="1">
      <alignment horizontal="center" vertical="center" wrapText="1"/>
    </xf>
    <xf numFmtId="165" fontId="7" fillId="3" borderId="33" xfId="0" applyNumberFormat="1" applyFont="1" applyFill="1" applyBorder="1" applyAlignment="1">
      <alignment horizontal="center" vertical="center" wrapText="1"/>
    </xf>
    <xf numFmtId="165" fontId="7" fillId="0" borderId="34" xfId="0" applyNumberFormat="1" applyFont="1" applyFill="1" applyBorder="1" applyAlignment="1">
      <alignment horizontal="center" vertical="center" wrapText="1"/>
    </xf>
    <xf numFmtId="165" fontId="7" fillId="4" borderId="34" xfId="0" applyNumberFormat="1" applyFont="1" applyFill="1" applyBorder="1" applyAlignment="1">
      <alignment horizontal="center" vertical="center" wrapText="1"/>
    </xf>
    <xf numFmtId="165" fontId="7" fillId="0" borderId="36" xfId="0" applyNumberFormat="1" applyFont="1" applyFill="1" applyBorder="1" applyAlignment="1">
      <alignment horizontal="center" vertical="center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65" fontId="7" fillId="0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6" fillId="0" borderId="0" xfId="0" applyNumberFormat="1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/>
    <xf numFmtId="0" fontId="5" fillId="3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/>
    <xf numFmtId="0" fontId="3" fillId="3" borderId="0" xfId="0" applyFont="1" applyFill="1"/>
    <xf numFmtId="0" fontId="3" fillId="8" borderId="0" xfId="0" applyFont="1" applyFill="1"/>
    <xf numFmtId="0" fontId="5" fillId="0" borderId="0" xfId="0" applyFont="1" applyFill="1" applyAlignment="1">
      <alignment horizontal="center"/>
    </xf>
    <xf numFmtId="164" fontId="5" fillId="0" borderId="21" xfId="0" applyNumberFormat="1" applyFont="1" applyBorder="1" applyAlignment="1">
      <alignment horizontal="center" vertical="center"/>
    </xf>
    <xf numFmtId="2" fontId="3" fillId="9" borderId="4" xfId="0" applyNumberFormat="1" applyFont="1" applyFill="1" applyBorder="1" applyAlignment="1">
      <alignment vertical="center"/>
    </xf>
    <xf numFmtId="165" fontId="7" fillId="9" borderId="4" xfId="0" applyNumberFormat="1" applyFont="1" applyFill="1" applyBorder="1" applyAlignment="1">
      <alignment horizontal="center" vertical="center" wrapText="1"/>
    </xf>
    <xf numFmtId="4" fontId="5" fillId="9" borderId="0" xfId="0" applyNumberFormat="1" applyFont="1" applyFill="1" applyBorder="1" applyAlignment="1">
      <alignment horizontal="center" vertical="center"/>
    </xf>
    <xf numFmtId="4" fontId="6" fillId="9" borderId="0" xfId="0" applyNumberFormat="1" applyFont="1" applyFill="1" applyBorder="1" applyAlignment="1">
      <alignment vertical="center"/>
    </xf>
    <xf numFmtId="4" fontId="2" fillId="9" borderId="0" xfId="0" applyNumberFormat="1" applyFont="1" applyFill="1" applyBorder="1" applyAlignment="1">
      <alignment vertical="center"/>
    </xf>
    <xf numFmtId="4" fontId="2" fillId="9" borderId="0" xfId="0" applyNumberFormat="1" applyFont="1" applyFill="1" applyBorder="1" applyAlignment="1">
      <alignment horizontal="center" vertical="center"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wrapText="1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7" xfId="0" applyNumberFormat="1" applyFont="1" applyFill="1" applyBorder="1" applyAlignment="1">
      <alignment horizontal="center" vertical="center" textRotation="90" wrapText="1"/>
    </xf>
    <xf numFmtId="1" fontId="2" fillId="0" borderId="17" xfId="0" applyNumberFormat="1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17" xfId="0" applyFont="1" applyFill="1" applyBorder="1" applyAlignment="1">
      <alignment horizontal="center" vertical="center" textRotation="90" wrapText="1"/>
    </xf>
    <xf numFmtId="0" fontId="0" fillId="0" borderId="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" fontId="5" fillId="5" borderId="25" xfId="0" applyNumberFormat="1" applyFont="1" applyFill="1" applyBorder="1" applyAlignment="1">
      <alignment horizontal="center" vertical="center" wrapText="1"/>
    </xf>
    <xf numFmtId="1" fontId="5" fillId="5" borderId="26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horizontal="left" vertical="center" wrapText="1"/>
    </xf>
    <xf numFmtId="3" fontId="6" fillId="5" borderId="12" xfId="0" applyNumberFormat="1" applyFont="1" applyFill="1" applyBorder="1" applyAlignment="1">
      <alignment horizontal="center" vertical="center" wrapText="1"/>
    </xf>
    <xf numFmtId="3" fontId="6" fillId="5" borderId="21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6"/>
  <sheetViews>
    <sheetView tabSelected="1" view="pageBreakPreview" zoomScale="110" zoomScaleNormal="100" workbookViewId="0">
      <pane xSplit="3" ySplit="5" topLeftCell="AW6" activePane="bottomRight" state="frozen"/>
      <selection pane="topRight" activeCell="D1" sqref="D1"/>
      <selection pane="bottomLeft" activeCell="A5" sqref="A5"/>
      <selection pane="bottomRight" activeCell="BD19" sqref="BD19"/>
    </sheetView>
  </sheetViews>
  <sheetFormatPr defaultRowHeight="15.75" x14ac:dyDescent="0.25"/>
  <cols>
    <col min="1" max="1" width="4.140625" style="2" customWidth="1"/>
    <col min="2" max="2" width="28.7109375" style="2" customWidth="1"/>
    <col min="3" max="3" width="27.140625" style="2" customWidth="1"/>
    <col min="4" max="4" width="6" style="129" hidden="1" customWidth="1"/>
    <col min="5" max="5" width="10.7109375" style="2" hidden="1" customWidth="1"/>
    <col min="6" max="6" width="7" style="2" hidden="1" customWidth="1"/>
    <col min="7" max="7" width="0.140625" style="2" hidden="1" customWidth="1"/>
    <col min="8" max="8" width="13.140625" style="130" hidden="1" customWidth="1"/>
    <col min="9" max="9" width="13.140625" style="2" hidden="1" customWidth="1"/>
    <col min="10" max="10" width="7.85546875" style="130" hidden="1" customWidth="1"/>
    <col min="11" max="11" width="0.140625" style="2" hidden="1" customWidth="1"/>
    <col min="12" max="12" width="17.140625" style="131" customWidth="1"/>
    <col min="13" max="13" width="11.140625" style="127" customWidth="1"/>
    <col min="14" max="14" width="10.5703125" style="127" customWidth="1"/>
    <col min="15" max="15" width="13.7109375" style="127" customWidth="1"/>
    <col min="16" max="16" width="8" style="127" customWidth="1"/>
    <col min="17" max="17" width="10.7109375" style="127" customWidth="1"/>
    <col min="18" max="18" width="11.28515625" style="127" customWidth="1"/>
    <col min="19" max="19" width="8.5703125" style="127" customWidth="1"/>
    <col min="20" max="20" width="11.28515625" style="127" customWidth="1"/>
    <col min="21" max="21" width="12.85546875" style="127" customWidth="1"/>
    <col min="22" max="22" width="9.42578125" style="127" bestFit="1" customWidth="1"/>
    <col min="23" max="23" width="10.85546875" style="127" customWidth="1"/>
    <col min="24" max="24" width="14.7109375" style="127" customWidth="1"/>
    <col min="25" max="25" width="9.28515625" style="127" customWidth="1"/>
    <col min="26" max="26" width="11.140625" style="127" customWidth="1"/>
    <col min="27" max="27" width="12.7109375" style="127" customWidth="1"/>
    <col min="28" max="28" width="7.28515625" style="127" customWidth="1"/>
    <col min="29" max="29" width="11.5703125" style="127" customWidth="1"/>
    <col min="30" max="30" width="9.85546875" style="127" customWidth="1"/>
    <col min="31" max="31" width="12.28515625" style="132" customWidth="1"/>
    <col min="32" max="32" width="9.28515625" style="127" customWidth="1"/>
    <col min="33" max="33" width="12.5703125" style="127" customWidth="1"/>
    <col min="34" max="34" width="11.7109375" style="127" customWidth="1"/>
    <col min="35" max="44" width="12.28515625" style="127" customWidth="1"/>
    <col min="45" max="45" width="9.85546875" style="127" customWidth="1"/>
    <col min="46" max="46" width="8.5703125" style="127" customWidth="1"/>
    <col min="47" max="48" width="12.42578125" style="127" customWidth="1"/>
    <col min="49" max="49" width="7.85546875" style="127" customWidth="1"/>
    <col min="50" max="50" width="11.28515625" style="127" customWidth="1"/>
    <col min="51" max="51" width="12.7109375" style="127" customWidth="1"/>
    <col min="52" max="52" width="10.85546875" style="127" customWidth="1"/>
    <col min="53" max="53" width="8.28515625" style="127" customWidth="1"/>
    <col min="54" max="55" width="10.5703125" style="127" customWidth="1"/>
    <col min="56" max="57" width="15.42578125" style="2" customWidth="1"/>
    <col min="58" max="58" width="16.85546875" style="2" customWidth="1"/>
    <col min="59" max="16384" width="9.140625" style="2"/>
  </cols>
  <sheetData>
    <row r="1" spans="1:58" ht="33.75" customHeight="1" thickBot="1" x14ac:dyDescent="0.25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"/>
      <c r="BC1" s="1"/>
    </row>
    <row r="2" spans="1:58" ht="14.25" customHeight="1" x14ac:dyDescent="0.2">
      <c r="A2" s="147" t="s">
        <v>1</v>
      </c>
      <c r="B2" s="150" t="s">
        <v>2</v>
      </c>
      <c r="C2" s="150" t="s">
        <v>3</v>
      </c>
      <c r="D2" s="153" t="s">
        <v>4</v>
      </c>
      <c r="E2" s="156" t="s">
        <v>5</v>
      </c>
      <c r="F2" s="159" t="s">
        <v>6</v>
      </c>
      <c r="G2" s="162" t="s">
        <v>7</v>
      </c>
      <c r="H2" s="165" t="s">
        <v>8</v>
      </c>
      <c r="I2" s="156" t="s">
        <v>9</v>
      </c>
      <c r="J2" s="165" t="s">
        <v>10</v>
      </c>
      <c r="K2" s="162" t="s">
        <v>11</v>
      </c>
      <c r="L2" s="171" t="s">
        <v>103</v>
      </c>
      <c r="M2" s="174" t="s">
        <v>12</v>
      </c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5"/>
      <c r="BD2" s="170" t="s">
        <v>106</v>
      </c>
      <c r="BE2" s="170" t="s">
        <v>104</v>
      </c>
      <c r="BF2" s="170" t="s">
        <v>105</v>
      </c>
    </row>
    <row r="3" spans="1:58" ht="29.25" hidden="1" customHeight="1" x14ac:dyDescent="0.2">
      <c r="A3" s="148"/>
      <c r="B3" s="151"/>
      <c r="C3" s="151"/>
      <c r="D3" s="154"/>
      <c r="E3" s="157"/>
      <c r="F3" s="160"/>
      <c r="G3" s="163"/>
      <c r="H3" s="166"/>
      <c r="I3" s="157"/>
      <c r="J3" s="166"/>
      <c r="K3" s="163"/>
      <c r="L3" s="172"/>
      <c r="M3" s="176" t="s">
        <v>14</v>
      </c>
      <c r="N3" s="3"/>
      <c r="O3" s="3"/>
      <c r="P3" s="179" t="s">
        <v>15</v>
      </c>
      <c r="Q3" s="4"/>
      <c r="R3" s="4"/>
      <c r="S3" s="176" t="s">
        <v>16</v>
      </c>
      <c r="T3" s="3"/>
      <c r="U3" s="3"/>
      <c r="V3" s="176" t="s">
        <v>17</v>
      </c>
      <c r="W3" s="3"/>
      <c r="X3" s="3"/>
      <c r="Y3" s="176" t="s">
        <v>18</v>
      </c>
      <c r="Z3" s="3"/>
      <c r="AA3" s="3"/>
      <c r="AB3" s="176" t="s">
        <v>19</v>
      </c>
      <c r="AC3" s="3"/>
      <c r="AD3" s="3"/>
      <c r="AE3" s="179" t="s">
        <v>20</v>
      </c>
      <c r="AF3" s="3"/>
      <c r="AG3" s="5"/>
      <c r="AH3" s="5"/>
      <c r="AI3" s="182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4"/>
      <c r="BB3" s="6"/>
      <c r="BC3" s="6"/>
      <c r="BD3" s="170"/>
      <c r="BE3" s="170"/>
      <c r="BF3" s="170"/>
    </row>
    <row r="4" spans="1:58" ht="18.75" customHeight="1" x14ac:dyDescent="0.2">
      <c r="A4" s="148"/>
      <c r="B4" s="151"/>
      <c r="C4" s="151"/>
      <c r="D4" s="154"/>
      <c r="E4" s="157"/>
      <c r="F4" s="160"/>
      <c r="G4" s="163"/>
      <c r="H4" s="166"/>
      <c r="I4" s="157"/>
      <c r="J4" s="166"/>
      <c r="K4" s="163"/>
      <c r="L4" s="172"/>
      <c r="M4" s="177"/>
      <c r="N4" s="168" t="s">
        <v>102</v>
      </c>
      <c r="O4" s="168" t="s">
        <v>13</v>
      </c>
      <c r="P4" s="179"/>
      <c r="Q4" s="168" t="s">
        <v>102</v>
      </c>
      <c r="R4" s="168" t="s">
        <v>13</v>
      </c>
      <c r="S4" s="176"/>
      <c r="T4" s="168" t="s">
        <v>102</v>
      </c>
      <c r="U4" s="168" t="s">
        <v>13</v>
      </c>
      <c r="V4" s="176"/>
      <c r="W4" s="168" t="s">
        <v>102</v>
      </c>
      <c r="X4" s="168" t="s">
        <v>13</v>
      </c>
      <c r="Y4" s="176"/>
      <c r="Z4" s="168" t="s">
        <v>102</v>
      </c>
      <c r="AA4" s="168" t="s">
        <v>13</v>
      </c>
      <c r="AB4" s="176"/>
      <c r="AC4" s="168" t="s">
        <v>102</v>
      </c>
      <c r="AD4" s="168" t="s">
        <v>13</v>
      </c>
      <c r="AE4" s="179"/>
      <c r="AF4" s="176" t="s">
        <v>21</v>
      </c>
      <c r="AG4" s="168" t="s">
        <v>102</v>
      </c>
      <c r="AH4" s="168" t="s">
        <v>13</v>
      </c>
      <c r="AI4" s="197" t="s">
        <v>22</v>
      </c>
      <c r="AJ4" s="197" t="s">
        <v>23</v>
      </c>
      <c r="AK4" s="168" t="s">
        <v>102</v>
      </c>
      <c r="AL4" s="168" t="s">
        <v>13</v>
      </c>
      <c r="AM4" s="197" t="s">
        <v>24</v>
      </c>
      <c r="AN4" s="168" t="s">
        <v>102</v>
      </c>
      <c r="AO4" s="168" t="s">
        <v>13</v>
      </c>
      <c r="AP4" s="197" t="s">
        <v>25</v>
      </c>
      <c r="AQ4" s="168" t="s">
        <v>102</v>
      </c>
      <c r="AR4" s="168" t="s">
        <v>13</v>
      </c>
      <c r="AS4" s="195" t="s">
        <v>26</v>
      </c>
      <c r="AT4" s="196"/>
      <c r="AU4" s="168" t="s">
        <v>102</v>
      </c>
      <c r="AV4" s="168" t="s">
        <v>13</v>
      </c>
      <c r="AW4" s="197" t="s">
        <v>27</v>
      </c>
      <c r="AX4" s="168" t="s">
        <v>102</v>
      </c>
      <c r="AY4" s="168" t="s">
        <v>13</v>
      </c>
      <c r="AZ4" s="185" t="s">
        <v>28</v>
      </c>
      <c r="BA4" s="186"/>
      <c r="BB4" s="168" t="s">
        <v>102</v>
      </c>
      <c r="BC4" s="187" t="s">
        <v>13</v>
      </c>
      <c r="BD4" s="170"/>
      <c r="BE4" s="170"/>
      <c r="BF4" s="170"/>
    </row>
    <row r="5" spans="1:58" ht="45.75" customHeight="1" thickBot="1" x14ac:dyDescent="0.25">
      <c r="A5" s="149"/>
      <c r="B5" s="152"/>
      <c r="C5" s="152"/>
      <c r="D5" s="155"/>
      <c r="E5" s="158"/>
      <c r="F5" s="161"/>
      <c r="G5" s="164"/>
      <c r="H5" s="167"/>
      <c r="I5" s="158"/>
      <c r="J5" s="167"/>
      <c r="K5" s="164"/>
      <c r="L5" s="173"/>
      <c r="M5" s="178"/>
      <c r="N5" s="169"/>
      <c r="O5" s="169"/>
      <c r="P5" s="180"/>
      <c r="Q5" s="169"/>
      <c r="R5" s="169"/>
      <c r="S5" s="181"/>
      <c r="T5" s="169"/>
      <c r="U5" s="169"/>
      <c r="V5" s="181"/>
      <c r="W5" s="169"/>
      <c r="X5" s="169"/>
      <c r="Y5" s="181"/>
      <c r="Z5" s="169"/>
      <c r="AA5" s="169"/>
      <c r="AB5" s="181"/>
      <c r="AC5" s="169"/>
      <c r="AD5" s="169"/>
      <c r="AE5" s="180"/>
      <c r="AF5" s="181"/>
      <c r="AG5" s="169"/>
      <c r="AH5" s="169"/>
      <c r="AI5" s="181"/>
      <c r="AJ5" s="181"/>
      <c r="AK5" s="169"/>
      <c r="AL5" s="169"/>
      <c r="AM5" s="181"/>
      <c r="AN5" s="169"/>
      <c r="AO5" s="169"/>
      <c r="AP5" s="181"/>
      <c r="AQ5" s="169"/>
      <c r="AR5" s="169"/>
      <c r="AS5" s="7" t="s">
        <v>29</v>
      </c>
      <c r="AT5" s="7" t="s">
        <v>30</v>
      </c>
      <c r="AU5" s="169"/>
      <c r="AV5" s="169"/>
      <c r="AW5" s="181"/>
      <c r="AX5" s="169"/>
      <c r="AY5" s="169"/>
      <c r="AZ5" s="7" t="s">
        <v>31</v>
      </c>
      <c r="BA5" s="7" t="s">
        <v>32</v>
      </c>
      <c r="BB5" s="169"/>
      <c r="BC5" s="188"/>
      <c r="BD5" s="170"/>
      <c r="BE5" s="170"/>
      <c r="BF5" s="170"/>
    </row>
    <row r="6" spans="1:58" s="18" customFormat="1" x14ac:dyDescent="0.2">
      <c r="A6" s="8">
        <v>1</v>
      </c>
      <c r="B6" s="9" t="s">
        <v>33</v>
      </c>
      <c r="C6" s="10" t="s">
        <v>34</v>
      </c>
      <c r="D6" s="11">
        <v>11290</v>
      </c>
      <c r="E6" s="12">
        <v>76</v>
      </c>
      <c r="F6" s="12"/>
      <c r="G6" s="13">
        <v>76</v>
      </c>
      <c r="H6" s="14"/>
      <c r="I6" s="15">
        <f>G6+H6</f>
        <v>76</v>
      </c>
      <c r="J6" s="15">
        <v>-5</v>
      </c>
      <c r="K6" s="15">
        <f>I6+J6</f>
        <v>71</v>
      </c>
      <c r="L6" s="15">
        <f>M6+P6+S6+V6+Y6+AB6+AE6+AF6+AI6+AS6+AT6+AW6+AZ6+BA6</f>
        <v>69</v>
      </c>
      <c r="M6" s="14">
        <v>45</v>
      </c>
      <c r="N6" s="14">
        <v>19866.96</v>
      </c>
      <c r="O6" s="140">
        <f>(N6*M6*12)/1000</f>
        <v>10728.158399999998</v>
      </c>
      <c r="P6" s="14"/>
      <c r="Q6" s="14"/>
      <c r="R6" s="14"/>
      <c r="S6" s="14"/>
      <c r="T6" s="14"/>
      <c r="U6" s="16"/>
      <c r="V6" s="14"/>
      <c r="W6" s="14"/>
      <c r="X6" s="14"/>
      <c r="Y6" s="14"/>
      <c r="Z6" s="14"/>
      <c r="AA6" s="14"/>
      <c r="AB6" s="14">
        <v>1</v>
      </c>
      <c r="AC6" s="143">
        <v>20000</v>
      </c>
      <c r="AD6" s="14">
        <f>(AC6*AB6*12)/1000</f>
        <v>240</v>
      </c>
      <c r="AE6" s="17">
        <v>6</v>
      </c>
      <c r="AF6" s="17"/>
      <c r="AG6" s="17"/>
      <c r="AH6" s="16"/>
      <c r="AI6" s="14">
        <v>7</v>
      </c>
      <c r="AJ6" s="14">
        <v>1</v>
      </c>
      <c r="AK6" s="14">
        <v>35000</v>
      </c>
      <c r="AL6" s="16">
        <f>(AK6*AJ6*12)/1000</f>
        <v>420</v>
      </c>
      <c r="AM6" s="14">
        <v>1</v>
      </c>
      <c r="AN6" s="14">
        <v>28000</v>
      </c>
      <c r="AO6" s="16">
        <f>(AN6*AM6*12)/1000</f>
        <v>336</v>
      </c>
      <c r="AP6" s="14">
        <f>AI6-AJ6-AM6</f>
        <v>5</v>
      </c>
      <c r="AQ6" s="14">
        <v>16000</v>
      </c>
      <c r="AR6" s="16">
        <f>(AQ6*AP6*12)/1000</f>
        <v>960</v>
      </c>
      <c r="AS6" s="14">
        <v>3</v>
      </c>
      <c r="AT6" s="14"/>
      <c r="AU6" s="14">
        <v>12972</v>
      </c>
      <c r="AV6" s="14">
        <f>((AS6+AT6)*AU6*12)/1000</f>
        <v>466.99200000000002</v>
      </c>
      <c r="AW6" s="14">
        <v>5</v>
      </c>
      <c r="AX6" s="14">
        <v>20000</v>
      </c>
      <c r="AY6" s="16">
        <f>(AW6*AX6*12)/1000</f>
        <v>1200</v>
      </c>
      <c r="AZ6" s="14">
        <v>1</v>
      </c>
      <c r="BA6" s="14">
        <v>1</v>
      </c>
      <c r="BB6" s="14">
        <v>16000</v>
      </c>
      <c r="BC6" s="17">
        <f>((AZ6+BA6)*BB6*12)/1000</f>
        <v>384</v>
      </c>
      <c r="BD6" s="134">
        <f>O6+R6+U6+X6+AA6+AD6+AH6+AL6+AO6+AR6+AV6+AY6+BC6</f>
        <v>14735.150399999999</v>
      </c>
      <c r="BE6" s="134">
        <f>BD6*30.2%</f>
        <v>4450.0154207999994</v>
      </c>
      <c r="BF6" s="134">
        <f>BD6+BE6</f>
        <v>19185.165820799997</v>
      </c>
    </row>
    <row r="7" spans="1:58" s="18" customFormat="1" x14ac:dyDescent="0.2">
      <c r="A7" s="19">
        <v>2</v>
      </c>
      <c r="B7" s="20" t="s">
        <v>35</v>
      </c>
      <c r="C7" s="21" t="s">
        <v>36</v>
      </c>
      <c r="D7" s="22">
        <v>52455</v>
      </c>
      <c r="E7" s="23">
        <v>58</v>
      </c>
      <c r="F7" s="12"/>
      <c r="G7" s="13">
        <v>58</v>
      </c>
      <c r="H7" s="24">
        <v>11.5</v>
      </c>
      <c r="I7" s="15">
        <f t="shared" ref="I7:I68" si="0">G7+H7</f>
        <v>69.5</v>
      </c>
      <c r="J7" s="15">
        <v>-0.5</v>
      </c>
      <c r="K7" s="15">
        <f t="shared" ref="K7:K68" si="1">I7+J7</f>
        <v>69</v>
      </c>
      <c r="L7" s="15">
        <f t="shared" ref="L7:L68" si="2">M7+P7+S7+V7+Y7+AB7+AE7+AF7+AI7+AS7+AT7+AW7+AZ7+BA7</f>
        <v>89</v>
      </c>
      <c r="M7" s="24">
        <v>58</v>
      </c>
      <c r="N7" s="14">
        <v>19866.96</v>
      </c>
      <c r="O7" s="140">
        <f t="shared" ref="O7:O68" si="3">(N7*M7*12)/1000</f>
        <v>13827.40416</v>
      </c>
      <c r="P7" s="24"/>
      <c r="Q7" s="24"/>
      <c r="R7" s="14"/>
      <c r="S7" s="24">
        <v>1</v>
      </c>
      <c r="T7" s="141">
        <v>20000</v>
      </c>
      <c r="U7" s="14">
        <f t="shared" ref="U7" si="4">(T7*S7*12)/1000</f>
        <v>240</v>
      </c>
      <c r="V7" s="24"/>
      <c r="W7" s="24"/>
      <c r="X7" s="14"/>
      <c r="Y7" s="24"/>
      <c r="Z7" s="24"/>
      <c r="AA7" s="14"/>
      <c r="AB7" s="24">
        <v>1</v>
      </c>
      <c r="AC7" s="143">
        <v>20000</v>
      </c>
      <c r="AD7" s="14">
        <f t="shared" ref="AD7:AD68" si="5">(AC7*AB7*12)/1000</f>
        <v>240</v>
      </c>
      <c r="AE7" s="25">
        <v>6</v>
      </c>
      <c r="AF7" s="25">
        <v>3</v>
      </c>
      <c r="AG7" s="17">
        <v>20000</v>
      </c>
      <c r="AH7" s="16">
        <f t="shared" ref="AH7:AH68" si="6">((AE7+AF7)*AG7*12)/1000</f>
        <v>2160</v>
      </c>
      <c r="AI7" s="24">
        <v>9</v>
      </c>
      <c r="AJ7" s="14">
        <v>1</v>
      </c>
      <c r="AK7" s="14">
        <v>35000</v>
      </c>
      <c r="AL7" s="16">
        <f t="shared" ref="AL7:AL68" si="7">(AK7*AJ7*12)/1000</f>
        <v>420</v>
      </c>
      <c r="AM7" s="14">
        <v>1</v>
      </c>
      <c r="AN7" s="14">
        <v>28000</v>
      </c>
      <c r="AO7" s="16">
        <f t="shared" ref="AO7:AO68" si="8">(AN7*AM7*12)/1000</f>
        <v>336</v>
      </c>
      <c r="AP7" s="14">
        <f t="shared" ref="AP7:AP68" si="9">AI7-AJ7-AM7</f>
        <v>7</v>
      </c>
      <c r="AQ7" s="14">
        <v>16000</v>
      </c>
      <c r="AR7" s="16">
        <f t="shared" ref="AR7:AR68" si="10">(AQ7*AP7*12)/1000</f>
        <v>1344</v>
      </c>
      <c r="AS7" s="24">
        <v>5</v>
      </c>
      <c r="AT7" s="24"/>
      <c r="AU7" s="14">
        <v>12972</v>
      </c>
      <c r="AV7" s="14">
        <f t="shared" ref="AV7:AV68" si="11">((AS7+AT7)*AU7*12)/1000</f>
        <v>778.32</v>
      </c>
      <c r="AW7" s="24">
        <v>4</v>
      </c>
      <c r="AX7" s="14">
        <v>20000</v>
      </c>
      <c r="AY7" s="16">
        <f t="shared" ref="AY7:AY68" si="12">(AW7*AX7*12)/1000</f>
        <v>960</v>
      </c>
      <c r="AZ7" s="24">
        <v>1</v>
      </c>
      <c r="BA7" s="24">
        <v>1</v>
      </c>
      <c r="BB7" s="14">
        <v>16000</v>
      </c>
      <c r="BC7" s="17">
        <f t="shared" ref="BC7:BC68" si="13">((AZ7+BA7)*BB7*12)/1000</f>
        <v>384</v>
      </c>
      <c r="BD7" s="134">
        <f t="shared" ref="BD7:BD68" si="14">O7+R7+U7+X7+AA7+AD7+AH7+AL7+AO7+AR7+AV7+AY7+BC7</f>
        <v>20689.724159999998</v>
      </c>
      <c r="BE7" s="134">
        <f t="shared" ref="BE7:BE70" si="15">BD7*30.2%</f>
        <v>6248.2966963199988</v>
      </c>
      <c r="BF7" s="134">
        <f t="shared" ref="BF7:BF70" si="16">BD7+BE7</f>
        <v>26938.020856319996</v>
      </c>
    </row>
    <row r="8" spans="1:58" s="18" customFormat="1" x14ac:dyDescent="0.2">
      <c r="A8" s="19">
        <v>3</v>
      </c>
      <c r="B8" s="20" t="s">
        <v>37</v>
      </c>
      <c r="C8" s="21" t="s">
        <v>36</v>
      </c>
      <c r="D8" s="22">
        <v>20373</v>
      </c>
      <c r="E8" s="23">
        <v>69</v>
      </c>
      <c r="F8" s="12">
        <f t="shared" ref="F8:F13" si="17">E8-G8</f>
        <v>2</v>
      </c>
      <c r="G8" s="13">
        <v>67</v>
      </c>
      <c r="H8" s="24"/>
      <c r="I8" s="15">
        <f t="shared" si="0"/>
        <v>67</v>
      </c>
      <c r="J8" s="15">
        <v>-3</v>
      </c>
      <c r="K8" s="15">
        <f t="shared" si="1"/>
        <v>64</v>
      </c>
      <c r="L8" s="15">
        <f t="shared" si="2"/>
        <v>62</v>
      </c>
      <c r="M8" s="24">
        <v>44</v>
      </c>
      <c r="N8" s="14">
        <v>19866.96</v>
      </c>
      <c r="O8" s="140">
        <f t="shared" si="3"/>
        <v>10489.754879999999</v>
      </c>
      <c r="P8" s="24"/>
      <c r="Q8" s="24"/>
      <c r="R8" s="14"/>
      <c r="S8" s="24"/>
      <c r="T8" s="24"/>
      <c r="U8" s="16"/>
      <c r="V8" s="24"/>
      <c r="W8" s="24"/>
      <c r="X8" s="14"/>
      <c r="Y8" s="24"/>
      <c r="Z8" s="24"/>
      <c r="AA8" s="14"/>
      <c r="AB8" s="24"/>
      <c r="AC8" s="17"/>
      <c r="AD8" s="14"/>
      <c r="AE8" s="25">
        <v>2</v>
      </c>
      <c r="AF8" s="25">
        <v>2</v>
      </c>
      <c r="AG8" s="17">
        <v>20000</v>
      </c>
      <c r="AH8" s="16">
        <f t="shared" si="6"/>
        <v>960</v>
      </c>
      <c r="AI8" s="24">
        <v>6</v>
      </c>
      <c r="AJ8" s="14">
        <v>1</v>
      </c>
      <c r="AK8" s="14">
        <v>35000</v>
      </c>
      <c r="AL8" s="16">
        <f t="shared" si="7"/>
        <v>420</v>
      </c>
      <c r="AM8" s="14">
        <v>2</v>
      </c>
      <c r="AN8" s="14">
        <v>28000</v>
      </c>
      <c r="AO8" s="16">
        <f t="shared" si="8"/>
        <v>672</v>
      </c>
      <c r="AP8" s="14">
        <f t="shared" si="9"/>
        <v>3</v>
      </c>
      <c r="AQ8" s="14">
        <v>16000</v>
      </c>
      <c r="AR8" s="16">
        <f t="shared" si="10"/>
        <v>576</v>
      </c>
      <c r="AS8" s="24">
        <v>3</v>
      </c>
      <c r="AT8" s="24"/>
      <c r="AU8" s="14">
        <v>12972</v>
      </c>
      <c r="AV8" s="14">
        <f t="shared" si="11"/>
        <v>466.99200000000002</v>
      </c>
      <c r="AW8" s="24">
        <v>4</v>
      </c>
      <c r="AX8" s="14">
        <v>20000</v>
      </c>
      <c r="AY8" s="16">
        <f t="shared" si="12"/>
        <v>960</v>
      </c>
      <c r="AZ8" s="24"/>
      <c r="BA8" s="24">
        <v>1</v>
      </c>
      <c r="BB8" s="14">
        <v>16000</v>
      </c>
      <c r="BC8" s="17">
        <f t="shared" si="13"/>
        <v>192</v>
      </c>
      <c r="BD8" s="134">
        <f t="shared" si="14"/>
        <v>14736.746879999999</v>
      </c>
      <c r="BE8" s="134">
        <f t="shared" si="15"/>
        <v>4450.4975577599998</v>
      </c>
      <c r="BF8" s="134">
        <f t="shared" si="16"/>
        <v>19187.244437759997</v>
      </c>
    </row>
    <row r="9" spans="1:58" s="41" customFormat="1" x14ac:dyDescent="0.2">
      <c r="A9" s="189">
        <v>4</v>
      </c>
      <c r="B9" s="191" t="s">
        <v>38</v>
      </c>
      <c r="C9" s="26" t="s">
        <v>34</v>
      </c>
      <c r="D9" s="193">
        <v>31592</v>
      </c>
      <c r="E9" s="27">
        <v>154.5</v>
      </c>
      <c r="F9" s="28">
        <f t="shared" si="17"/>
        <v>5.5</v>
      </c>
      <c r="G9" s="29">
        <v>149</v>
      </c>
      <c r="H9" s="30">
        <v>5</v>
      </c>
      <c r="I9" s="31">
        <f t="shared" si="0"/>
        <v>154</v>
      </c>
      <c r="J9" s="32">
        <v>-11</v>
      </c>
      <c r="K9" s="31">
        <f t="shared" si="1"/>
        <v>143</v>
      </c>
      <c r="L9" s="33">
        <f t="shared" si="2"/>
        <v>121</v>
      </c>
      <c r="M9" s="34">
        <v>72</v>
      </c>
      <c r="N9" s="35">
        <v>19866.96</v>
      </c>
      <c r="O9" s="133">
        <f t="shared" si="3"/>
        <v>17165.053439999996</v>
      </c>
      <c r="P9" s="36"/>
      <c r="Q9" s="36"/>
      <c r="R9" s="35"/>
      <c r="S9" s="34">
        <v>1</v>
      </c>
      <c r="T9" s="142">
        <v>20000</v>
      </c>
      <c r="U9" s="37">
        <f>(T9*S9*12)/1000</f>
        <v>240</v>
      </c>
      <c r="V9" s="34"/>
      <c r="W9" s="34"/>
      <c r="X9" s="35"/>
      <c r="Y9" s="34"/>
      <c r="Z9" s="34"/>
      <c r="AA9" s="35"/>
      <c r="AB9" s="34"/>
      <c r="AC9" s="38"/>
      <c r="AD9" s="35"/>
      <c r="AE9" s="39">
        <v>13</v>
      </c>
      <c r="AF9" s="40">
        <v>9</v>
      </c>
      <c r="AG9" s="38">
        <v>20000</v>
      </c>
      <c r="AH9" s="37">
        <f t="shared" si="6"/>
        <v>5280</v>
      </c>
      <c r="AI9" s="34">
        <v>7</v>
      </c>
      <c r="AJ9" s="35">
        <v>1</v>
      </c>
      <c r="AK9" s="35">
        <v>35000</v>
      </c>
      <c r="AL9" s="37">
        <f t="shared" si="7"/>
        <v>420</v>
      </c>
      <c r="AM9" s="35">
        <v>1</v>
      </c>
      <c r="AN9" s="35">
        <v>28000</v>
      </c>
      <c r="AO9" s="37">
        <f t="shared" si="8"/>
        <v>336</v>
      </c>
      <c r="AP9" s="35">
        <f t="shared" si="9"/>
        <v>5</v>
      </c>
      <c r="AQ9" s="35">
        <v>16000</v>
      </c>
      <c r="AR9" s="37">
        <f t="shared" si="10"/>
        <v>960</v>
      </c>
      <c r="AS9" s="34">
        <v>8</v>
      </c>
      <c r="AT9" s="34"/>
      <c r="AU9" s="35">
        <v>11280</v>
      </c>
      <c r="AV9" s="35">
        <f t="shared" si="11"/>
        <v>1082.8800000000001</v>
      </c>
      <c r="AW9" s="34">
        <v>6</v>
      </c>
      <c r="AX9" s="35">
        <v>20000</v>
      </c>
      <c r="AY9" s="37">
        <f t="shared" si="12"/>
        <v>1440</v>
      </c>
      <c r="AZ9" s="34">
        <v>3</v>
      </c>
      <c r="BA9" s="34">
        <v>2</v>
      </c>
      <c r="BB9" s="34">
        <v>16000</v>
      </c>
      <c r="BC9" s="38">
        <f t="shared" si="13"/>
        <v>960</v>
      </c>
      <c r="BD9" s="134">
        <f t="shared" si="14"/>
        <v>27883.933439999997</v>
      </c>
      <c r="BE9" s="134">
        <f t="shared" si="15"/>
        <v>8420.9478988799983</v>
      </c>
      <c r="BF9" s="134">
        <f t="shared" si="16"/>
        <v>36304.881338879997</v>
      </c>
    </row>
    <row r="10" spans="1:58" s="43" customFormat="1" x14ac:dyDescent="0.2">
      <c r="A10" s="190"/>
      <c r="B10" s="192"/>
      <c r="C10" s="26" t="s">
        <v>39</v>
      </c>
      <c r="D10" s="194"/>
      <c r="E10" s="27">
        <v>35</v>
      </c>
      <c r="F10" s="42">
        <f t="shared" si="17"/>
        <v>2</v>
      </c>
      <c r="G10" s="29">
        <v>33</v>
      </c>
      <c r="H10" s="26">
        <v>6</v>
      </c>
      <c r="I10" s="31">
        <f t="shared" si="0"/>
        <v>39</v>
      </c>
      <c r="J10" s="32">
        <v>-3</v>
      </c>
      <c r="K10" s="31">
        <f t="shared" si="1"/>
        <v>36</v>
      </c>
      <c r="L10" s="33">
        <f t="shared" si="2"/>
        <v>36</v>
      </c>
      <c r="M10" s="36"/>
      <c r="N10" s="35">
        <v>19866.96</v>
      </c>
      <c r="O10" s="133">
        <f t="shared" si="3"/>
        <v>0</v>
      </c>
      <c r="P10" s="36">
        <v>2</v>
      </c>
      <c r="Q10" s="36">
        <v>41047.440000000002</v>
      </c>
      <c r="R10" s="35">
        <f>(Q10*P10*12)/1000</f>
        <v>985.1385600000001</v>
      </c>
      <c r="S10" s="36">
        <v>7</v>
      </c>
      <c r="T10" s="142">
        <v>20000</v>
      </c>
      <c r="U10" s="37">
        <f>(T10*S10*12)/1000</f>
        <v>1680</v>
      </c>
      <c r="V10" s="36">
        <v>4.5</v>
      </c>
      <c r="W10" s="34">
        <v>20523.72</v>
      </c>
      <c r="X10" s="35">
        <f t="shared" ref="X10:X69" si="18">(W10*V10*12)/1000</f>
        <v>1108.28088</v>
      </c>
      <c r="Y10" s="36">
        <v>3</v>
      </c>
      <c r="Z10" s="34">
        <v>20523.72</v>
      </c>
      <c r="AA10" s="35">
        <f t="shared" ref="AA10:AA69" si="19">(Z10*Y10*12)/1000</f>
        <v>738.85392000000002</v>
      </c>
      <c r="AB10" s="36"/>
      <c r="AC10" s="38"/>
      <c r="AD10" s="35"/>
      <c r="AE10" s="39"/>
      <c r="AF10" s="39">
        <v>2</v>
      </c>
      <c r="AG10" s="38">
        <v>20000</v>
      </c>
      <c r="AH10" s="37">
        <f t="shared" si="6"/>
        <v>480</v>
      </c>
      <c r="AI10" s="36">
        <v>5</v>
      </c>
      <c r="AJ10" s="35">
        <v>1</v>
      </c>
      <c r="AK10" s="35">
        <v>35000</v>
      </c>
      <c r="AL10" s="37">
        <f t="shared" si="7"/>
        <v>420</v>
      </c>
      <c r="AM10" s="35">
        <v>2</v>
      </c>
      <c r="AN10" s="35">
        <v>28000</v>
      </c>
      <c r="AO10" s="37">
        <f t="shared" si="8"/>
        <v>672</v>
      </c>
      <c r="AP10" s="35">
        <f t="shared" si="9"/>
        <v>2</v>
      </c>
      <c r="AQ10" s="35">
        <v>16000</v>
      </c>
      <c r="AR10" s="37">
        <f t="shared" si="10"/>
        <v>384</v>
      </c>
      <c r="AS10" s="36">
        <v>8.5</v>
      </c>
      <c r="AT10" s="36"/>
      <c r="AU10" s="35">
        <v>11280</v>
      </c>
      <c r="AV10" s="35">
        <f t="shared" si="11"/>
        <v>1150.56</v>
      </c>
      <c r="AW10" s="36">
        <v>3</v>
      </c>
      <c r="AX10" s="35">
        <v>20000</v>
      </c>
      <c r="AY10" s="37">
        <f t="shared" si="12"/>
        <v>720</v>
      </c>
      <c r="AZ10" s="36">
        <v>1</v>
      </c>
      <c r="BA10" s="36"/>
      <c r="BB10" s="34">
        <v>16000</v>
      </c>
      <c r="BC10" s="38">
        <f t="shared" si="13"/>
        <v>192</v>
      </c>
      <c r="BD10" s="134">
        <f t="shared" si="14"/>
        <v>8530.8333600000005</v>
      </c>
      <c r="BE10" s="134">
        <f t="shared" si="15"/>
        <v>2576.3116747200002</v>
      </c>
      <c r="BF10" s="134">
        <f t="shared" si="16"/>
        <v>11107.145034720001</v>
      </c>
    </row>
    <row r="11" spans="1:58" s="41" customFormat="1" x14ac:dyDescent="0.2">
      <c r="A11" s="44">
        <v>5</v>
      </c>
      <c r="B11" s="45" t="s">
        <v>40</v>
      </c>
      <c r="C11" s="26" t="s">
        <v>34</v>
      </c>
      <c r="D11" s="46">
        <v>41331</v>
      </c>
      <c r="E11" s="27">
        <v>123.5</v>
      </c>
      <c r="F11" s="28">
        <f t="shared" si="17"/>
        <v>1.5</v>
      </c>
      <c r="G11" s="29">
        <v>122</v>
      </c>
      <c r="H11" s="30"/>
      <c r="I11" s="31">
        <f t="shared" si="0"/>
        <v>122</v>
      </c>
      <c r="J11" s="32">
        <v>14</v>
      </c>
      <c r="K11" s="31">
        <f t="shared" si="1"/>
        <v>136</v>
      </c>
      <c r="L11" s="33">
        <f t="shared" si="2"/>
        <v>135</v>
      </c>
      <c r="M11" s="36">
        <v>101</v>
      </c>
      <c r="N11" s="35">
        <v>19866.96</v>
      </c>
      <c r="O11" s="133">
        <f t="shared" si="3"/>
        <v>24078.755519999999</v>
      </c>
      <c r="P11" s="36"/>
      <c r="Q11" s="36"/>
      <c r="R11" s="35"/>
      <c r="S11" s="36">
        <v>1</v>
      </c>
      <c r="T11" s="142">
        <v>20000</v>
      </c>
      <c r="U11" s="37">
        <f>(T11*S11*12)/1000</f>
        <v>240</v>
      </c>
      <c r="V11" s="36">
        <v>2</v>
      </c>
      <c r="W11" s="34">
        <v>20523.72</v>
      </c>
      <c r="X11" s="35">
        <f t="shared" si="18"/>
        <v>492.56928000000005</v>
      </c>
      <c r="Y11" s="36"/>
      <c r="Z11" s="34"/>
      <c r="AA11" s="35"/>
      <c r="AB11" s="36">
        <v>0.5</v>
      </c>
      <c r="AC11" s="144">
        <v>20000</v>
      </c>
      <c r="AD11" s="35">
        <f t="shared" si="5"/>
        <v>120</v>
      </c>
      <c r="AE11" s="39">
        <v>5</v>
      </c>
      <c r="AF11" s="40">
        <v>3</v>
      </c>
      <c r="AG11" s="38">
        <v>20000</v>
      </c>
      <c r="AH11" s="37">
        <f t="shared" si="6"/>
        <v>1920</v>
      </c>
      <c r="AI11" s="34">
        <v>7.5</v>
      </c>
      <c r="AJ11" s="35">
        <v>1</v>
      </c>
      <c r="AK11" s="35">
        <v>35000</v>
      </c>
      <c r="AL11" s="37">
        <f t="shared" si="7"/>
        <v>420</v>
      </c>
      <c r="AM11" s="35">
        <v>3</v>
      </c>
      <c r="AN11" s="35">
        <v>28000</v>
      </c>
      <c r="AO11" s="37">
        <f t="shared" si="8"/>
        <v>1008</v>
      </c>
      <c r="AP11" s="35">
        <f t="shared" si="9"/>
        <v>3.5</v>
      </c>
      <c r="AQ11" s="35">
        <v>16000</v>
      </c>
      <c r="AR11" s="37">
        <f t="shared" si="10"/>
        <v>672</v>
      </c>
      <c r="AS11" s="34">
        <v>6.5</v>
      </c>
      <c r="AT11" s="34"/>
      <c r="AU11" s="35">
        <v>11280</v>
      </c>
      <c r="AV11" s="35">
        <f t="shared" si="11"/>
        <v>879.84</v>
      </c>
      <c r="AW11" s="34">
        <v>6</v>
      </c>
      <c r="AX11" s="35">
        <v>20000</v>
      </c>
      <c r="AY11" s="37">
        <f t="shared" si="12"/>
        <v>1440</v>
      </c>
      <c r="AZ11" s="34">
        <v>2</v>
      </c>
      <c r="BA11" s="34">
        <v>0.5</v>
      </c>
      <c r="BB11" s="34">
        <v>16000</v>
      </c>
      <c r="BC11" s="38">
        <f t="shared" si="13"/>
        <v>480</v>
      </c>
      <c r="BD11" s="134">
        <f t="shared" si="14"/>
        <v>31751.164799999999</v>
      </c>
      <c r="BE11" s="134">
        <f t="shared" si="15"/>
        <v>9588.8517695999999</v>
      </c>
      <c r="BF11" s="134">
        <f t="shared" si="16"/>
        <v>41340.016569599997</v>
      </c>
    </row>
    <row r="12" spans="1:58" s="18" customFormat="1" x14ac:dyDescent="0.2">
      <c r="A12" s="19">
        <v>6</v>
      </c>
      <c r="B12" s="20" t="s">
        <v>41</v>
      </c>
      <c r="C12" s="21" t="s">
        <v>36</v>
      </c>
      <c r="D12" s="22">
        <v>3731</v>
      </c>
      <c r="E12" s="23">
        <v>113</v>
      </c>
      <c r="F12" s="12">
        <f t="shared" si="17"/>
        <v>20</v>
      </c>
      <c r="G12" s="13">
        <v>93</v>
      </c>
      <c r="H12" s="21"/>
      <c r="I12" s="15">
        <f t="shared" si="0"/>
        <v>93</v>
      </c>
      <c r="J12" s="15">
        <v>-10</v>
      </c>
      <c r="K12" s="15">
        <f t="shared" si="1"/>
        <v>83</v>
      </c>
      <c r="L12" s="15">
        <f t="shared" si="2"/>
        <v>68</v>
      </c>
      <c r="M12" s="24">
        <v>41</v>
      </c>
      <c r="N12" s="14">
        <v>19866.96</v>
      </c>
      <c r="O12" s="140">
        <f t="shared" si="3"/>
        <v>9774.5443200000009</v>
      </c>
      <c r="P12" s="24"/>
      <c r="Q12" s="24"/>
      <c r="R12" s="14"/>
      <c r="S12" s="24"/>
      <c r="T12" s="24"/>
      <c r="U12" s="16"/>
      <c r="V12" s="24"/>
      <c r="W12" s="24"/>
      <c r="X12" s="14"/>
      <c r="Y12" s="24"/>
      <c r="Z12" s="24"/>
      <c r="AA12" s="14"/>
      <c r="AB12" s="24"/>
      <c r="AC12" s="17"/>
      <c r="AD12" s="14"/>
      <c r="AE12" s="25">
        <v>7</v>
      </c>
      <c r="AF12" s="25">
        <v>4</v>
      </c>
      <c r="AG12" s="17">
        <v>20000</v>
      </c>
      <c r="AH12" s="16">
        <f t="shared" si="6"/>
        <v>2640</v>
      </c>
      <c r="AI12" s="24">
        <v>5</v>
      </c>
      <c r="AJ12" s="14">
        <v>1</v>
      </c>
      <c r="AK12" s="14">
        <v>35000</v>
      </c>
      <c r="AL12" s="16">
        <f t="shared" si="7"/>
        <v>420</v>
      </c>
      <c r="AM12" s="14">
        <v>2</v>
      </c>
      <c r="AN12" s="14">
        <v>28000</v>
      </c>
      <c r="AO12" s="16">
        <f t="shared" si="8"/>
        <v>672</v>
      </c>
      <c r="AP12" s="14">
        <f t="shared" si="9"/>
        <v>2</v>
      </c>
      <c r="AQ12" s="14">
        <v>16000</v>
      </c>
      <c r="AR12" s="16">
        <f t="shared" si="10"/>
        <v>384</v>
      </c>
      <c r="AS12" s="24">
        <v>4</v>
      </c>
      <c r="AT12" s="24"/>
      <c r="AU12" s="14">
        <v>12972</v>
      </c>
      <c r="AV12" s="14">
        <f t="shared" si="11"/>
        <v>622.65599999999995</v>
      </c>
      <c r="AW12" s="24">
        <v>5</v>
      </c>
      <c r="AX12" s="14">
        <v>20000</v>
      </c>
      <c r="AY12" s="16">
        <f t="shared" si="12"/>
        <v>1200</v>
      </c>
      <c r="AZ12" s="24">
        <v>1</v>
      </c>
      <c r="BA12" s="24">
        <v>1</v>
      </c>
      <c r="BB12" s="14">
        <v>16000</v>
      </c>
      <c r="BC12" s="17">
        <f t="shared" si="13"/>
        <v>384</v>
      </c>
      <c r="BD12" s="134">
        <f t="shared" si="14"/>
        <v>16097.20032</v>
      </c>
      <c r="BE12" s="134">
        <f t="shared" si="15"/>
        <v>4861.3544966399995</v>
      </c>
      <c r="BF12" s="134">
        <f t="shared" si="16"/>
        <v>20958.55481664</v>
      </c>
    </row>
    <row r="13" spans="1:58" s="41" customFormat="1" x14ac:dyDescent="0.2">
      <c r="A13" s="189">
        <v>7</v>
      </c>
      <c r="B13" s="191" t="s">
        <v>42</v>
      </c>
      <c r="C13" s="26" t="s">
        <v>34</v>
      </c>
      <c r="D13" s="193">
        <v>50469</v>
      </c>
      <c r="E13" s="27">
        <v>227.5</v>
      </c>
      <c r="F13" s="28">
        <f t="shared" si="17"/>
        <v>9.5</v>
      </c>
      <c r="G13" s="29">
        <v>218</v>
      </c>
      <c r="H13" s="30"/>
      <c r="I13" s="31">
        <f t="shared" si="0"/>
        <v>218</v>
      </c>
      <c r="J13" s="32">
        <v>-15</v>
      </c>
      <c r="K13" s="31">
        <f t="shared" si="1"/>
        <v>203</v>
      </c>
      <c r="L13" s="33">
        <f t="shared" si="2"/>
        <v>175</v>
      </c>
      <c r="M13" s="34">
        <v>128</v>
      </c>
      <c r="N13" s="35">
        <v>19866.96</v>
      </c>
      <c r="O13" s="133">
        <f t="shared" si="3"/>
        <v>30515.650559999998</v>
      </c>
      <c r="P13" s="36"/>
      <c r="Q13" s="36"/>
      <c r="R13" s="35"/>
      <c r="S13" s="34"/>
      <c r="T13" s="34"/>
      <c r="U13" s="37"/>
      <c r="V13" s="34">
        <v>2</v>
      </c>
      <c r="W13" s="34">
        <v>20523.72</v>
      </c>
      <c r="X13" s="35">
        <f t="shared" si="18"/>
        <v>492.56928000000005</v>
      </c>
      <c r="Y13" s="34">
        <v>3</v>
      </c>
      <c r="Z13" s="34">
        <v>20523.72</v>
      </c>
      <c r="AA13" s="35">
        <f t="shared" si="19"/>
        <v>738.85392000000002</v>
      </c>
      <c r="AB13" s="34"/>
      <c r="AC13" s="38"/>
      <c r="AD13" s="35"/>
      <c r="AE13" s="39">
        <v>6</v>
      </c>
      <c r="AF13" s="40">
        <v>5</v>
      </c>
      <c r="AG13" s="38">
        <v>20000</v>
      </c>
      <c r="AH13" s="37">
        <f t="shared" si="6"/>
        <v>2640</v>
      </c>
      <c r="AI13" s="34">
        <v>7</v>
      </c>
      <c r="AJ13" s="35">
        <v>1</v>
      </c>
      <c r="AK13" s="35">
        <v>35000</v>
      </c>
      <c r="AL13" s="37">
        <f t="shared" si="7"/>
        <v>420</v>
      </c>
      <c r="AM13" s="35">
        <v>2</v>
      </c>
      <c r="AN13" s="35">
        <v>28000</v>
      </c>
      <c r="AO13" s="37">
        <f t="shared" si="8"/>
        <v>672</v>
      </c>
      <c r="AP13" s="35">
        <f t="shared" si="9"/>
        <v>4</v>
      </c>
      <c r="AQ13" s="35">
        <v>16000</v>
      </c>
      <c r="AR13" s="37">
        <f t="shared" si="10"/>
        <v>768</v>
      </c>
      <c r="AS13" s="34">
        <v>13</v>
      </c>
      <c r="AT13" s="34"/>
      <c r="AU13" s="35">
        <v>11280</v>
      </c>
      <c r="AV13" s="35">
        <f t="shared" si="11"/>
        <v>1759.68</v>
      </c>
      <c r="AW13" s="34">
        <v>9</v>
      </c>
      <c r="AX13" s="35">
        <v>20000</v>
      </c>
      <c r="AY13" s="37">
        <f t="shared" si="12"/>
        <v>2160</v>
      </c>
      <c r="AZ13" s="34">
        <v>1</v>
      </c>
      <c r="BA13" s="34">
        <v>1</v>
      </c>
      <c r="BB13" s="34">
        <v>16000</v>
      </c>
      <c r="BC13" s="38">
        <f t="shared" si="13"/>
        <v>384</v>
      </c>
      <c r="BD13" s="134">
        <f t="shared" si="14"/>
        <v>40550.75376</v>
      </c>
      <c r="BE13" s="134">
        <f t="shared" si="15"/>
        <v>12246.32763552</v>
      </c>
      <c r="BF13" s="134">
        <f t="shared" si="16"/>
        <v>52797.081395519999</v>
      </c>
    </row>
    <row r="14" spans="1:58" s="41" customFormat="1" x14ac:dyDescent="0.2">
      <c r="A14" s="190"/>
      <c r="B14" s="192"/>
      <c r="C14" s="26" t="s">
        <v>39</v>
      </c>
      <c r="D14" s="194"/>
      <c r="E14" s="27">
        <v>29</v>
      </c>
      <c r="F14" s="28"/>
      <c r="G14" s="29">
        <v>29</v>
      </c>
      <c r="H14" s="30"/>
      <c r="I14" s="31">
        <f t="shared" si="0"/>
        <v>29</v>
      </c>
      <c r="J14" s="32">
        <v>-2</v>
      </c>
      <c r="K14" s="31">
        <f t="shared" si="1"/>
        <v>27</v>
      </c>
      <c r="L14" s="33">
        <f t="shared" si="2"/>
        <v>27</v>
      </c>
      <c r="M14" s="34"/>
      <c r="N14" s="35">
        <v>19866.96</v>
      </c>
      <c r="O14" s="133">
        <f t="shared" si="3"/>
        <v>0</v>
      </c>
      <c r="P14" s="36">
        <v>2</v>
      </c>
      <c r="Q14" s="36">
        <v>41047.440000000002</v>
      </c>
      <c r="R14" s="35">
        <f>(Q14*P14*12)/1000</f>
        <v>985.1385600000001</v>
      </c>
      <c r="S14" s="34">
        <v>6</v>
      </c>
      <c r="T14" s="142">
        <v>20000</v>
      </c>
      <c r="U14" s="37">
        <f>(T14*S14*12)/1000</f>
        <v>1440</v>
      </c>
      <c r="V14" s="34">
        <v>6</v>
      </c>
      <c r="W14" s="34">
        <v>20523.72</v>
      </c>
      <c r="X14" s="35">
        <f t="shared" si="18"/>
        <v>1477.70784</v>
      </c>
      <c r="Y14" s="34">
        <v>2</v>
      </c>
      <c r="Z14" s="34">
        <v>20523.72</v>
      </c>
      <c r="AA14" s="35">
        <f t="shared" si="19"/>
        <v>492.56928000000005</v>
      </c>
      <c r="AB14" s="34"/>
      <c r="AC14" s="38"/>
      <c r="AD14" s="35"/>
      <c r="AE14" s="39"/>
      <c r="AF14" s="40">
        <v>2</v>
      </c>
      <c r="AG14" s="38">
        <v>20000</v>
      </c>
      <c r="AH14" s="37">
        <f t="shared" si="6"/>
        <v>480</v>
      </c>
      <c r="AI14" s="34">
        <v>3</v>
      </c>
      <c r="AJ14" s="35">
        <v>1</v>
      </c>
      <c r="AK14" s="35">
        <v>35000</v>
      </c>
      <c r="AL14" s="37">
        <f t="shared" si="7"/>
        <v>420</v>
      </c>
      <c r="AM14" s="35">
        <v>1</v>
      </c>
      <c r="AN14" s="35">
        <v>28000</v>
      </c>
      <c r="AO14" s="37">
        <f t="shared" si="8"/>
        <v>336</v>
      </c>
      <c r="AP14" s="35">
        <f t="shared" si="9"/>
        <v>1</v>
      </c>
      <c r="AQ14" s="35">
        <v>16000</v>
      </c>
      <c r="AR14" s="37">
        <f t="shared" si="10"/>
        <v>192</v>
      </c>
      <c r="AS14" s="34">
        <v>3</v>
      </c>
      <c r="AT14" s="34"/>
      <c r="AU14" s="35">
        <v>11280</v>
      </c>
      <c r="AV14" s="35">
        <f t="shared" si="11"/>
        <v>406.08</v>
      </c>
      <c r="AW14" s="34">
        <v>2</v>
      </c>
      <c r="AX14" s="35">
        <v>20000</v>
      </c>
      <c r="AY14" s="37">
        <f t="shared" si="12"/>
        <v>480</v>
      </c>
      <c r="AZ14" s="34">
        <v>1</v>
      </c>
      <c r="BA14" s="34"/>
      <c r="BB14" s="34">
        <v>16000</v>
      </c>
      <c r="BC14" s="38">
        <f t="shared" si="13"/>
        <v>192</v>
      </c>
      <c r="BD14" s="134">
        <f t="shared" si="14"/>
        <v>6901.49568</v>
      </c>
      <c r="BE14" s="134">
        <f t="shared" si="15"/>
        <v>2084.2516953599998</v>
      </c>
      <c r="BF14" s="134">
        <f t="shared" si="16"/>
        <v>8985.7473753599988</v>
      </c>
    </row>
    <row r="15" spans="1:58" s="41" customFormat="1" x14ac:dyDescent="0.2">
      <c r="A15" s="189">
        <v>8</v>
      </c>
      <c r="B15" s="191" t="s">
        <v>43</v>
      </c>
      <c r="C15" s="26" t="s">
        <v>34</v>
      </c>
      <c r="D15" s="193">
        <v>65018</v>
      </c>
      <c r="E15" s="27">
        <v>127.5</v>
      </c>
      <c r="F15" s="28">
        <f>E15-G15</f>
        <v>7.5</v>
      </c>
      <c r="G15" s="29">
        <v>120</v>
      </c>
      <c r="H15" s="30">
        <v>17</v>
      </c>
      <c r="I15" s="31">
        <f t="shared" si="0"/>
        <v>137</v>
      </c>
      <c r="J15" s="32">
        <v>-1</v>
      </c>
      <c r="K15" s="31">
        <f t="shared" si="1"/>
        <v>136</v>
      </c>
      <c r="L15" s="33">
        <f t="shared" si="2"/>
        <v>142</v>
      </c>
      <c r="M15" s="34">
        <v>99</v>
      </c>
      <c r="N15" s="35">
        <v>19866.96</v>
      </c>
      <c r="O15" s="35">
        <f t="shared" si="3"/>
        <v>23601.948479999995</v>
      </c>
      <c r="P15" s="36"/>
      <c r="Q15" s="36"/>
      <c r="R15" s="35"/>
      <c r="S15" s="34">
        <v>1</v>
      </c>
      <c r="T15" s="142">
        <v>20000</v>
      </c>
      <c r="U15" s="37">
        <f>(T15*S15*12)/1000</f>
        <v>240</v>
      </c>
      <c r="V15" s="34"/>
      <c r="W15" s="34"/>
      <c r="X15" s="35"/>
      <c r="Y15" s="34">
        <v>1</v>
      </c>
      <c r="Z15" s="34">
        <v>20523.72</v>
      </c>
      <c r="AA15" s="35">
        <f t="shared" si="19"/>
        <v>246.28464000000002</v>
      </c>
      <c r="AB15" s="34">
        <v>1</v>
      </c>
      <c r="AC15" s="144">
        <v>20000</v>
      </c>
      <c r="AD15" s="35">
        <f t="shared" si="5"/>
        <v>240</v>
      </c>
      <c r="AE15" s="39">
        <v>11</v>
      </c>
      <c r="AF15" s="40"/>
      <c r="AG15" s="38"/>
      <c r="AH15" s="37"/>
      <c r="AI15" s="34">
        <v>12</v>
      </c>
      <c r="AJ15" s="35">
        <v>1</v>
      </c>
      <c r="AK15" s="35">
        <v>35000</v>
      </c>
      <c r="AL15" s="37">
        <f t="shared" si="7"/>
        <v>420</v>
      </c>
      <c r="AM15" s="35">
        <v>3</v>
      </c>
      <c r="AN15" s="35">
        <v>28000</v>
      </c>
      <c r="AO15" s="37">
        <f t="shared" si="8"/>
        <v>1008</v>
      </c>
      <c r="AP15" s="35">
        <f t="shared" si="9"/>
        <v>8</v>
      </c>
      <c r="AQ15" s="35">
        <v>16000</v>
      </c>
      <c r="AR15" s="37">
        <f t="shared" si="10"/>
        <v>1536</v>
      </c>
      <c r="AS15" s="34">
        <v>7</v>
      </c>
      <c r="AT15" s="34"/>
      <c r="AU15" s="35">
        <v>11280</v>
      </c>
      <c r="AV15" s="35">
        <f t="shared" si="11"/>
        <v>947.52</v>
      </c>
      <c r="AW15" s="34">
        <v>7</v>
      </c>
      <c r="AX15" s="35">
        <v>20000</v>
      </c>
      <c r="AY15" s="37">
        <f t="shared" si="12"/>
        <v>1680</v>
      </c>
      <c r="AZ15" s="34">
        <v>2</v>
      </c>
      <c r="BA15" s="34">
        <v>1</v>
      </c>
      <c r="BB15" s="34">
        <v>16000</v>
      </c>
      <c r="BC15" s="38">
        <f t="shared" si="13"/>
        <v>576</v>
      </c>
      <c r="BD15" s="134">
        <f t="shared" si="14"/>
        <v>30495.753119999998</v>
      </c>
      <c r="BE15" s="134">
        <f t="shared" si="15"/>
        <v>9209.7174422399985</v>
      </c>
      <c r="BF15" s="134">
        <f t="shared" si="16"/>
        <v>39705.470562239992</v>
      </c>
    </row>
    <row r="16" spans="1:58" s="41" customFormat="1" ht="31.5" x14ac:dyDescent="0.2">
      <c r="A16" s="190"/>
      <c r="B16" s="192"/>
      <c r="C16" s="26" t="s">
        <v>44</v>
      </c>
      <c r="D16" s="194"/>
      <c r="E16" s="27">
        <v>181.5</v>
      </c>
      <c r="F16" s="28"/>
      <c r="G16" s="29">
        <v>181.5</v>
      </c>
      <c r="H16" s="30"/>
      <c r="I16" s="31">
        <f t="shared" si="0"/>
        <v>181.5</v>
      </c>
      <c r="J16" s="32"/>
      <c r="K16" s="31">
        <f t="shared" si="1"/>
        <v>181.5</v>
      </c>
      <c r="L16" s="33">
        <f t="shared" si="2"/>
        <v>181.5</v>
      </c>
      <c r="M16" s="34"/>
      <c r="N16" s="35">
        <v>19866.96</v>
      </c>
      <c r="O16" s="35">
        <f t="shared" si="3"/>
        <v>0</v>
      </c>
      <c r="P16" s="36">
        <v>3.25</v>
      </c>
      <c r="Q16" s="36">
        <v>41047.440000000002</v>
      </c>
      <c r="R16" s="35">
        <f>(Q16*P16*12)/1000</f>
        <v>1600.85016</v>
      </c>
      <c r="S16" s="34">
        <v>1</v>
      </c>
      <c r="T16" s="142">
        <v>20000</v>
      </c>
      <c r="U16" s="37">
        <f>(T16*S16*12)/1000</f>
        <v>240</v>
      </c>
      <c r="V16" s="34">
        <v>38</v>
      </c>
      <c r="W16" s="34">
        <v>20523.72</v>
      </c>
      <c r="X16" s="35">
        <f t="shared" si="18"/>
        <v>9358.8163199999999</v>
      </c>
      <c r="Y16" s="34">
        <v>73.25</v>
      </c>
      <c r="Z16" s="34">
        <v>20523.72</v>
      </c>
      <c r="AA16" s="35">
        <f t="shared" si="19"/>
        <v>18040.349879999998</v>
      </c>
      <c r="AB16" s="47">
        <v>1.5</v>
      </c>
      <c r="AC16" s="144">
        <v>20000</v>
      </c>
      <c r="AD16" s="35">
        <f t="shared" si="5"/>
        <v>360</v>
      </c>
      <c r="AE16" s="39"/>
      <c r="AF16" s="40"/>
      <c r="AG16" s="38"/>
      <c r="AH16" s="37"/>
      <c r="AI16" s="34">
        <v>13</v>
      </c>
      <c r="AJ16" s="35">
        <v>1</v>
      </c>
      <c r="AK16" s="35">
        <v>35000</v>
      </c>
      <c r="AL16" s="37">
        <f t="shared" si="7"/>
        <v>420</v>
      </c>
      <c r="AM16" s="35">
        <v>2</v>
      </c>
      <c r="AN16" s="35">
        <v>28000</v>
      </c>
      <c r="AO16" s="37">
        <f t="shared" si="8"/>
        <v>672</v>
      </c>
      <c r="AP16" s="35">
        <f t="shared" si="9"/>
        <v>10</v>
      </c>
      <c r="AQ16" s="35">
        <v>16000</v>
      </c>
      <c r="AR16" s="37">
        <f t="shared" si="10"/>
        <v>1920</v>
      </c>
      <c r="AS16" s="34">
        <v>45.5</v>
      </c>
      <c r="AT16" s="34"/>
      <c r="AU16" s="35">
        <v>11280</v>
      </c>
      <c r="AV16" s="35">
        <f t="shared" si="11"/>
        <v>6158.88</v>
      </c>
      <c r="AW16" s="34">
        <v>4</v>
      </c>
      <c r="AX16" s="35">
        <v>20000</v>
      </c>
      <c r="AY16" s="37">
        <f t="shared" si="12"/>
        <v>960</v>
      </c>
      <c r="AZ16" s="34">
        <v>1</v>
      </c>
      <c r="BA16" s="34">
        <v>1</v>
      </c>
      <c r="BB16" s="34">
        <v>16000</v>
      </c>
      <c r="BC16" s="38">
        <f>((AZ16+BA16)*BB16*12)/1000</f>
        <v>384</v>
      </c>
      <c r="BD16" s="134">
        <f t="shared" si="14"/>
        <v>40114.896359999999</v>
      </c>
      <c r="BE16" s="134">
        <f t="shared" si="15"/>
        <v>12114.698700719999</v>
      </c>
      <c r="BF16" s="134">
        <f t="shared" si="16"/>
        <v>52229.595060719999</v>
      </c>
    </row>
    <row r="17" spans="1:58" s="41" customFormat="1" x14ac:dyDescent="0.2">
      <c r="A17" s="189">
        <v>9</v>
      </c>
      <c r="B17" s="191" t="s">
        <v>45</v>
      </c>
      <c r="C17" s="26" t="s">
        <v>34</v>
      </c>
      <c r="D17" s="193">
        <v>18366</v>
      </c>
      <c r="E17" s="27">
        <v>116</v>
      </c>
      <c r="F17" s="28">
        <f>E17-G17</f>
        <v>5</v>
      </c>
      <c r="G17" s="29">
        <v>111</v>
      </c>
      <c r="H17" s="30">
        <v>5.5</v>
      </c>
      <c r="I17" s="31">
        <f t="shared" si="0"/>
        <v>116.5</v>
      </c>
      <c r="J17" s="32">
        <v>-8.5</v>
      </c>
      <c r="K17" s="31">
        <f t="shared" si="1"/>
        <v>108</v>
      </c>
      <c r="L17" s="33">
        <f t="shared" si="2"/>
        <v>93</v>
      </c>
      <c r="M17" s="34">
        <v>67</v>
      </c>
      <c r="N17" s="35">
        <v>19866.96</v>
      </c>
      <c r="O17" s="35">
        <f t="shared" si="3"/>
        <v>15973.035839999999</v>
      </c>
      <c r="P17" s="36"/>
      <c r="Q17" s="36"/>
      <c r="R17" s="35"/>
      <c r="S17" s="34">
        <v>1</v>
      </c>
      <c r="T17" s="142">
        <v>20000</v>
      </c>
      <c r="U17" s="37">
        <f>(T17*S17*12)/1000</f>
        <v>240</v>
      </c>
      <c r="V17" s="34">
        <v>1</v>
      </c>
      <c r="W17" s="34">
        <v>20523.72</v>
      </c>
      <c r="X17" s="35">
        <f t="shared" si="18"/>
        <v>246.28464000000002</v>
      </c>
      <c r="Y17" s="34"/>
      <c r="Z17" s="34">
        <v>20523.72</v>
      </c>
      <c r="AA17" s="35">
        <f t="shared" si="19"/>
        <v>0</v>
      </c>
      <c r="AB17" s="34"/>
      <c r="AC17" s="38"/>
      <c r="AD17" s="35"/>
      <c r="AE17" s="39">
        <v>5</v>
      </c>
      <c r="AF17" s="40">
        <v>3</v>
      </c>
      <c r="AG17" s="38">
        <v>20000</v>
      </c>
      <c r="AH17" s="37">
        <f t="shared" si="6"/>
        <v>1920</v>
      </c>
      <c r="AI17" s="34">
        <v>5</v>
      </c>
      <c r="AJ17" s="35">
        <v>1</v>
      </c>
      <c r="AK17" s="35">
        <v>35000</v>
      </c>
      <c r="AL17" s="37">
        <f t="shared" si="7"/>
        <v>420</v>
      </c>
      <c r="AM17" s="35">
        <v>1</v>
      </c>
      <c r="AN17" s="35">
        <v>28000</v>
      </c>
      <c r="AO17" s="37">
        <f t="shared" si="8"/>
        <v>336</v>
      </c>
      <c r="AP17" s="35">
        <f t="shared" si="9"/>
        <v>3</v>
      </c>
      <c r="AQ17" s="35">
        <v>16000</v>
      </c>
      <c r="AR17" s="37">
        <f t="shared" si="10"/>
        <v>576</v>
      </c>
      <c r="AS17" s="34">
        <v>4</v>
      </c>
      <c r="AT17" s="34"/>
      <c r="AU17" s="35">
        <v>11280</v>
      </c>
      <c r="AV17" s="35">
        <f t="shared" si="11"/>
        <v>541.44000000000005</v>
      </c>
      <c r="AW17" s="34">
        <v>5</v>
      </c>
      <c r="AX17" s="35">
        <v>20000</v>
      </c>
      <c r="AY17" s="37">
        <f t="shared" si="12"/>
        <v>1200</v>
      </c>
      <c r="AZ17" s="34">
        <v>1</v>
      </c>
      <c r="BA17" s="34">
        <v>1</v>
      </c>
      <c r="BB17" s="34">
        <v>16000</v>
      </c>
      <c r="BC17" s="38">
        <f t="shared" si="13"/>
        <v>384</v>
      </c>
      <c r="BD17" s="134">
        <f t="shared" si="14"/>
        <v>21836.760479999997</v>
      </c>
      <c r="BE17" s="134">
        <f t="shared" si="15"/>
        <v>6594.7016649599991</v>
      </c>
      <c r="BF17" s="134">
        <f t="shared" si="16"/>
        <v>28431.462144959994</v>
      </c>
    </row>
    <row r="18" spans="1:58" s="41" customFormat="1" x14ac:dyDescent="0.2">
      <c r="A18" s="190"/>
      <c r="B18" s="192"/>
      <c r="C18" s="26" t="s">
        <v>39</v>
      </c>
      <c r="D18" s="194"/>
      <c r="E18" s="27">
        <v>40</v>
      </c>
      <c r="F18" s="28">
        <f>E18-G18</f>
        <v>5</v>
      </c>
      <c r="G18" s="29">
        <v>35</v>
      </c>
      <c r="H18" s="30"/>
      <c r="I18" s="31">
        <f t="shared" si="0"/>
        <v>35</v>
      </c>
      <c r="J18" s="32">
        <v>-2</v>
      </c>
      <c r="K18" s="31">
        <f t="shared" si="1"/>
        <v>33</v>
      </c>
      <c r="L18" s="33">
        <f t="shared" si="2"/>
        <v>33</v>
      </c>
      <c r="M18" s="34"/>
      <c r="N18" s="35">
        <v>19866.96</v>
      </c>
      <c r="O18" s="35">
        <f t="shared" si="3"/>
        <v>0</v>
      </c>
      <c r="P18" s="36">
        <v>1</v>
      </c>
      <c r="Q18" s="36">
        <v>41047.440000000002</v>
      </c>
      <c r="R18" s="35">
        <f>(Q18*P18*12)/1000</f>
        <v>492.56928000000005</v>
      </c>
      <c r="S18" s="34">
        <v>3</v>
      </c>
      <c r="T18" s="142">
        <v>20000</v>
      </c>
      <c r="U18" s="37">
        <f>(T18*S18*12)/1000</f>
        <v>720</v>
      </c>
      <c r="V18" s="34">
        <v>10</v>
      </c>
      <c r="W18" s="34">
        <v>20523.72</v>
      </c>
      <c r="X18" s="35">
        <f t="shared" si="18"/>
        <v>2462.8464000000004</v>
      </c>
      <c r="Y18" s="34">
        <v>4</v>
      </c>
      <c r="Z18" s="34">
        <v>20523.72</v>
      </c>
      <c r="AA18" s="35">
        <f t="shared" si="19"/>
        <v>985.1385600000001</v>
      </c>
      <c r="AB18" s="34"/>
      <c r="AC18" s="38"/>
      <c r="AD18" s="35"/>
      <c r="AE18" s="39"/>
      <c r="AF18" s="40"/>
      <c r="AG18" s="38"/>
      <c r="AH18" s="37"/>
      <c r="AI18" s="34">
        <v>6</v>
      </c>
      <c r="AJ18" s="35">
        <v>1</v>
      </c>
      <c r="AK18" s="35">
        <v>35000</v>
      </c>
      <c r="AL18" s="37">
        <f t="shared" si="7"/>
        <v>420</v>
      </c>
      <c r="AM18" s="35">
        <v>2</v>
      </c>
      <c r="AN18" s="35">
        <v>28000</v>
      </c>
      <c r="AO18" s="37">
        <f t="shared" si="8"/>
        <v>672</v>
      </c>
      <c r="AP18" s="35">
        <f t="shared" si="9"/>
        <v>3</v>
      </c>
      <c r="AQ18" s="35">
        <v>16000</v>
      </c>
      <c r="AR18" s="37">
        <f t="shared" si="10"/>
        <v>576</v>
      </c>
      <c r="AS18" s="34">
        <v>6</v>
      </c>
      <c r="AT18" s="34"/>
      <c r="AU18" s="35">
        <v>11280</v>
      </c>
      <c r="AV18" s="35">
        <f t="shared" si="11"/>
        <v>812.16</v>
      </c>
      <c r="AW18" s="34">
        <v>2</v>
      </c>
      <c r="AX18" s="35">
        <v>20000</v>
      </c>
      <c r="AY18" s="37">
        <f t="shared" si="12"/>
        <v>480</v>
      </c>
      <c r="AZ18" s="34">
        <v>1</v>
      </c>
      <c r="BA18" s="34"/>
      <c r="BB18" s="34">
        <v>16000</v>
      </c>
      <c r="BC18" s="38">
        <f t="shared" si="13"/>
        <v>192</v>
      </c>
      <c r="BD18" s="134">
        <f t="shared" si="14"/>
        <v>7812.7142400000002</v>
      </c>
      <c r="BE18" s="134">
        <f t="shared" si="15"/>
        <v>2359.4397004799998</v>
      </c>
      <c r="BF18" s="134">
        <f t="shared" si="16"/>
        <v>10172.153940480001</v>
      </c>
    </row>
    <row r="19" spans="1:58" s="18" customFormat="1" x14ac:dyDescent="0.2">
      <c r="A19" s="19">
        <v>10</v>
      </c>
      <c r="B19" s="20" t="s">
        <v>46</v>
      </c>
      <c r="C19" s="21" t="s">
        <v>36</v>
      </c>
      <c r="D19" s="22">
        <v>25106</v>
      </c>
      <c r="E19" s="23">
        <v>81</v>
      </c>
      <c r="F19" s="12"/>
      <c r="G19" s="13">
        <v>81</v>
      </c>
      <c r="H19" s="21"/>
      <c r="I19" s="15">
        <f t="shared" si="0"/>
        <v>81</v>
      </c>
      <c r="J19" s="15">
        <v>-4</v>
      </c>
      <c r="K19" s="15">
        <f t="shared" si="1"/>
        <v>77</v>
      </c>
      <c r="L19" s="15">
        <f t="shared" si="2"/>
        <v>75</v>
      </c>
      <c r="M19" s="24">
        <v>50</v>
      </c>
      <c r="N19" s="14">
        <v>19866.96</v>
      </c>
      <c r="O19" s="14">
        <f t="shared" si="3"/>
        <v>11920.175999999999</v>
      </c>
      <c r="P19" s="24"/>
      <c r="Q19" s="24"/>
      <c r="R19" s="14"/>
      <c r="S19" s="24">
        <v>2</v>
      </c>
      <c r="T19" s="141">
        <v>20000</v>
      </c>
      <c r="U19" s="16">
        <f t="shared" ref="U19:U21" si="20">(T19*S19*12)/1000</f>
        <v>480</v>
      </c>
      <c r="V19" s="24"/>
      <c r="W19" s="24"/>
      <c r="X19" s="14"/>
      <c r="Y19" s="24"/>
      <c r="Z19" s="24"/>
      <c r="AA19" s="14"/>
      <c r="AB19" s="24">
        <v>1</v>
      </c>
      <c r="AC19" s="143">
        <v>20000</v>
      </c>
      <c r="AD19" s="14">
        <f t="shared" si="5"/>
        <v>240</v>
      </c>
      <c r="AE19" s="25">
        <v>6</v>
      </c>
      <c r="AF19" s="25">
        <v>1</v>
      </c>
      <c r="AG19" s="17">
        <v>20000</v>
      </c>
      <c r="AH19" s="16">
        <f t="shared" si="6"/>
        <v>1680</v>
      </c>
      <c r="AI19" s="24">
        <v>6</v>
      </c>
      <c r="AJ19" s="14">
        <v>1</v>
      </c>
      <c r="AK19" s="14">
        <v>35000</v>
      </c>
      <c r="AL19" s="16">
        <f t="shared" si="7"/>
        <v>420</v>
      </c>
      <c r="AM19" s="14">
        <v>1</v>
      </c>
      <c r="AN19" s="14">
        <v>28000</v>
      </c>
      <c r="AO19" s="16">
        <f t="shared" si="8"/>
        <v>336</v>
      </c>
      <c r="AP19" s="14">
        <f t="shared" si="9"/>
        <v>4</v>
      </c>
      <c r="AQ19" s="14">
        <v>16000</v>
      </c>
      <c r="AR19" s="16">
        <f t="shared" si="10"/>
        <v>768</v>
      </c>
      <c r="AS19" s="24">
        <v>3</v>
      </c>
      <c r="AT19" s="24"/>
      <c r="AU19" s="14">
        <v>12972</v>
      </c>
      <c r="AV19" s="14">
        <f t="shared" si="11"/>
        <v>466.99200000000002</v>
      </c>
      <c r="AW19" s="24">
        <v>5</v>
      </c>
      <c r="AX19" s="14">
        <v>20000</v>
      </c>
      <c r="AY19" s="16">
        <f t="shared" si="12"/>
        <v>1200</v>
      </c>
      <c r="AZ19" s="24">
        <v>1</v>
      </c>
      <c r="BA19" s="24"/>
      <c r="BB19" s="17">
        <v>16000</v>
      </c>
      <c r="BC19" s="17">
        <f t="shared" si="13"/>
        <v>192</v>
      </c>
      <c r="BD19" s="134">
        <f t="shared" si="14"/>
        <v>17703.167999999998</v>
      </c>
      <c r="BE19" s="134">
        <f t="shared" si="15"/>
        <v>5346.3567359999988</v>
      </c>
      <c r="BF19" s="134">
        <f t="shared" si="16"/>
        <v>23049.524735999996</v>
      </c>
    </row>
    <row r="20" spans="1:58" s="18" customFormat="1" ht="15.75" customHeight="1" x14ac:dyDescent="0.2">
      <c r="A20" s="19">
        <v>11</v>
      </c>
      <c r="B20" s="20" t="s">
        <v>47</v>
      </c>
      <c r="C20" s="21" t="s">
        <v>34</v>
      </c>
      <c r="D20" s="22">
        <v>18177</v>
      </c>
      <c r="E20" s="23">
        <v>117.5</v>
      </c>
      <c r="F20" s="12">
        <f>E20-G20</f>
        <v>5</v>
      </c>
      <c r="G20" s="13">
        <v>112.5</v>
      </c>
      <c r="H20" s="21"/>
      <c r="I20" s="15">
        <f t="shared" si="0"/>
        <v>112.5</v>
      </c>
      <c r="J20" s="15">
        <v>-5.5</v>
      </c>
      <c r="K20" s="15">
        <f t="shared" si="1"/>
        <v>107</v>
      </c>
      <c r="L20" s="15">
        <f t="shared" si="2"/>
        <v>100</v>
      </c>
      <c r="M20" s="24">
        <v>64</v>
      </c>
      <c r="N20" s="14">
        <v>19866.96</v>
      </c>
      <c r="O20" s="14">
        <f t="shared" si="3"/>
        <v>15257.825279999999</v>
      </c>
      <c r="P20" s="24">
        <v>0.5</v>
      </c>
      <c r="Q20" s="24">
        <v>41047.440000000002</v>
      </c>
      <c r="R20" s="14">
        <f>(Q20*P20*12)/1000</f>
        <v>246.28464000000002</v>
      </c>
      <c r="S20" s="24">
        <v>2.5</v>
      </c>
      <c r="T20" s="141">
        <v>20000</v>
      </c>
      <c r="U20" s="16">
        <f t="shared" si="20"/>
        <v>600</v>
      </c>
      <c r="V20" s="24">
        <v>2.5</v>
      </c>
      <c r="W20" s="24">
        <v>205423.72</v>
      </c>
      <c r="X20" s="14">
        <f t="shared" si="18"/>
        <v>6162.7115999999996</v>
      </c>
      <c r="Y20" s="24"/>
      <c r="Z20" s="24"/>
      <c r="AA20" s="14"/>
      <c r="AB20" s="24">
        <v>0.5</v>
      </c>
      <c r="AC20" s="143">
        <v>20000</v>
      </c>
      <c r="AD20" s="14">
        <f t="shared" si="5"/>
        <v>120</v>
      </c>
      <c r="AE20" s="25">
        <v>5</v>
      </c>
      <c r="AF20" s="25">
        <v>3</v>
      </c>
      <c r="AG20" s="17">
        <v>20000</v>
      </c>
      <c r="AH20" s="16">
        <f t="shared" si="6"/>
        <v>1920</v>
      </c>
      <c r="AI20" s="24">
        <v>8</v>
      </c>
      <c r="AJ20" s="14">
        <v>1</v>
      </c>
      <c r="AK20" s="14">
        <v>35000</v>
      </c>
      <c r="AL20" s="16">
        <f t="shared" si="7"/>
        <v>420</v>
      </c>
      <c r="AM20" s="14">
        <v>2</v>
      </c>
      <c r="AN20" s="14">
        <v>28000</v>
      </c>
      <c r="AO20" s="16">
        <f t="shared" si="8"/>
        <v>672</v>
      </c>
      <c r="AP20" s="14">
        <f t="shared" si="9"/>
        <v>5</v>
      </c>
      <c r="AQ20" s="14">
        <v>16000</v>
      </c>
      <c r="AR20" s="16">
        <f t="shared" si="10"/>
        <v>960</v>
      </c>
      <c r="AS20" s="24">
        <v>6</v>
      </c>
      <c r="AT20" s="24"/>
      <c r="AU20" s="14">
        <v>12972</v>
      </c>
      <c r="AV20" s="14">
        <f t="shared" si="11"/>
        <v>933.98400000000004</v>
      </c>
      <c r="AW20" s="24">
        <v>5</v>
      </c>
      <c r="AX20" s="14">
        <v>20000</v>
      </c>
      <c r="AY20" s="16">
        <f t="shared" si="12"/>
        <v>1200</v>
      </c>
      <c r="AZ20" s="24">
        <v>2</v>
      </c>
      <c r="BA20" s="24">
        <v>1</v>
      </c>
      <c r="BB20" s="17">
        <v>16000</v>
      </c>
      <c r="BC20" s="17">
        <f t="shared" si="13"/>
        <v>576</v>
      </c>
      <c r="BD20" s="134">
        <f t="shared" si="14"/>
        <v>29068.805519999998</v>
      </c>
      <c r="BE20" s="134">
        <f t="shared" si="15"/>
        <v>8778.7792670399995</v>
      </c>
      <c r="BF20" s="134">
        <f t="shared" si="16"/>
        <v>37847.584787039996</v>
      </c>
    </row>
    <row r="21" spans="1:58" s="18" customFormat="1" x14ac:dyDescent="0.2">
      <c r="A21" s="198">
        <v>12</v>
      </c>
      <c r="B21" s="200" t="s">
        <v>48</v>
      </c>
      <c r="C21" s="21" t="s">
        <v>34</v>
      </c>
      <c r="D21" s="202">
        <v>38359</v>
      </c>
      <c r="E21" s="23">
        <v>166</v>
      </c>
      <c r="F21" s="12">
        <f>E21-G21</f>
        <v>9</v>
      </c>
      <c r="G21" s="13">
        <v>157</v>
      </c>
      <c r="H21" s="21">
        <v>5.5</v>
      </c>
      <c r="I21" s="15">
        <f t="shared" si="0"/>
        <v>162.5</v>
      </c>
      <c r="J21" s="15">
        <v>-14.5</v>
      </c>
      <c r="K21" s="15">
        <f t="shared" si="1"/>
        <v>148</v>
      </c>
      <c r="L21" s="15">
        <f t="shared" si="2"/>
        <v>135</v>
      </c>
      <c r="M21" s="24">
        <v>98</v>
      </c>
      <c r="N21" s="14">
        <v>19866.96</v>
      </c>
      <c r="O21" s="14">
        <f t="shared" si="3"/>
        <v>23363.544959999996</v>
      </c>
      <c r="P21" s="24"/>
      <c r="Q21" s="24"/>
      <c r="R21" s="14"/>
      <c r="S21" s="24">
        <v>1</v>
      </c>
      <c r="T21" s="141">
        <v>20000</v>
      </c>
      <c r="U21" s="16">
        <f t="shared" si="20"/>
        <v>240</v>
      </c>
      <c r="V21" s="24">
        <v>2</v>
      </c>
      <c r="W21" s="24">
        <v>205423.72</v>
      </c>
      <c r="X21" s="14">
        <f t="shared" si="18"/>
        <v>4930.1692800000001</v>
      </c>
      <c r="Y21" s="24"/>
      <c r="Z21" s="24"/>
      <c r="AA21" s="14"/>
      <c r="AB21" s="24">
        <v>0.5</v>
      </c>
      <c r="AC21" s="143">
        <v>20000</v>
      </c>
      <c r="AD21" s="14">
        <f t="shared" si="5"/>
        <v>120</v>
      </c>
      <c r="AE21" s="25">
        <v>7</v>
      </c>
      <c r="AF21" s="25">
        <v>3</v>
      </c>
      <c r="AG21" s="17">
        <v>20000</v>
      </c>
      <c r="AH21" s="16">
        <f t="shared" si="6"/>
        <v>2400</v>
      </c>
      <c r="AI21" s="24">
        <v>8</v>
      </c>
      <c r="AJ21" s="14">
        <v>1</v>
      </c>
      <c r="AK21" s="14">
        <v>35000</v>
      </c>
      <c r="AL21" s="16">
        <f t="shared" si="7"/>
        <v>420</v>
      </c>
      <c r="AM21" s="14">
        <v>2</v>
      </c>
      <c r="AN21" s="14">
        <v>28000</v>
      </c>
      <c r="AO21" s="16">
        <f t="shared" si="8"/>
        <v>672</v>
      </c>
      <c r="AP21" s="14">
        <f t="shared" si="9"/>
        <v>5</v>
      </c>
      <c r="AQ21" s="14">
        <v>16000</v>
      </c>
      <c r="AR21" s="16">
        <f t="shared" si="10"/>
        <v>960</v>
      </c>
      <c r="AS21" s="24">
        <v>7.5</v>
      </c>
      <c r="AT21" s="24"/>
      <c r="AU21" s="14">
        <v>12972</v>
      </c>
      <c r="AV21" s="14">
        <f t="shared" si="11"/>
        <v>1167.48</v>
      </c>
      <c r="AW21" s="24">
        <v>6</v>
      </c>
      <c r="AX21" s="14">
        <v>20000</v>
      </c>
      <c r="AY21" s="16">
        <f t="shared" si="12"/>
        <v>1440</v>
      </c>
      <c r="AZ21" s="24">
        <v>1</v>
      </c>
      <c r="BA21" s="24">
        <v>1</v>
      </c>
      <c r="BB21" s="17">
        <v>16000</v>
      </c>
      <c r="BC21" s="17">
        <f t="shared" si="13"/>
        <v>384</v>
      </c>
      <c r="BD21" s="134">
        <f t="shared" si="14"/>
        <v>36097.194239999997</v>
      </c>
      <c r="BE21" s="134">
        <f t="shared" si="15"/>
        <v>10901.352660479999</v>
      </c>
      <c r="BF21" s="134">
        <f t="shared" si="16"/>
        <v>46998.546900479996</v>
      </c>
    </row>
    <row r="22" spans="1:58" s="18" customFormat="1" x14ac:dyDescent="0.2">
      <c r="A22" s="199"/>
      <c r="B22" s="201"/>
      <c r="C22" s="21" t="s">
        <v>39</v>
      </c>
      <c r="D22" s="203"/>
      <c r="E22" s="23">
        <v>31</v>
      </c>
      <c r="F22" s="12"/>
      <c r="G22" s="13">
        <v>31</v>
      </c>
      <c r="H22" s="21"/>
      <c r="I22" s="15">
        <f t="shared" si="0"/>
        <v>31</v>
      </c>
      <c r="J22" s="15">
        <v>-3</v>
      </c>
      <c r="K22" s="15">
        <f t="shared" si="1"/>
        <v>28</v>
      </c>
      <c r="L22" s="15">
        <f t="shared" si="2"/>
        <v>30</v>
      </c>
      <c r="M22" s="24"/>
      <c r="N22" s="14">
        <v>19866.96</v>
      </c>
      <c r="O22" s="14">
        <f t="shared" si="3"/>
        <v>0</v>
      </c>
      <c r="P22" s="24">
        <v>1</v>
      </c>
      <c r="Q22" s="24">
        <v>41047.440000000002</v>
      </c>
      <c r="R22" s="14">
        <f>(Q22*P22*12)/1000</f>
        <v>492.56928000000005</v>
      </c>
      <c r="S22" s="24">
        <v>3.5</v>
      </c>
      <c r="T22" s="141">
        <v>20000</v>
      </c>
      <c r="U22" s="16">
        <f>(T22*S22*12)/1000</f>
        <v>840</v>
      </c>
      <c r="V22" s="24">
        <v>7</v>
      </c>
      <c r="W22" s="24">
        <v>205423.72</v>
      </c>
      <c r="X22" s="14">
        <f t="shared" si="18"/>
        <v>17255.592479999999</v>
      </c>
      <c r="Y22" s="24">
        <v>4</v>
      </c>
      <c r="Z22" s="24">
        <v>20523.72</v>
      </c>
      <c r="AA22" s="14">
        <f t="shared" si="19"/>
        <v>985.1385600000001</v>
      </c>
      <c r="AB22" s="24"/>
      <c r="AC22" s="17"/>
      <c r="AD22" s="14">
        <f t="shared" si="5"/>
        <v>0</v>
      </c>
      <c r="AE22" s="25"/>
      <c r="AF22" s="25">
        <v>1</v>
      </c>
      <c r="AG22" s="17">
        <v>20000</v>
      </c>
      <c r="AH22" s="16">
        <f t="shared" si="6"/>
        <v>240</v>
      </c>
      <c r="AI22" s="24">
        <v>5</v>
      </c>
      <c r="AJ22" s="14">
        <v>1</v>
      </c>
      <c r="AK22" s="14">
        <v>35000</v>
      </c>
      <c r="AL22" s="16">
        <f t="shared" si="7"/>
        <v>420</v>
      </c>
      <c r="AM22" s="14">
        <v>1</v>
      </c>
      <c r="AN22" s="14">
        <v>28000</v>
      </c>
      <c r="AO22" s="16">
        <f t="shared" si="8"/>
        <v>336</v>
      </c>
      <c r="AP22" s="14">
        <f t="shared" si="9"/>
        <v>3</v>
      </c>
      <c r="AQ22" s="14">
        <v>16000</v>
      </c>
      <c r="AR22" s="16">
        <f t="shared" si="10"/>
        <v>576</v>
      </c>
      <c r="AS22" s="24">
        <v>6.5</v>
      </c>
      <c r="AT22" s="24"/>
      <c r="AU22" s="14">
        <v>12972</v>
      </c>
      <c r="AV22" s="14">
        <f t="shared" si="11"/>
        <v>1011.816</v>
      </c>
      <c r="AW22" s="24">
        <v>1</v>
      </c>
      <c r="AX22" s="14">
        <v>20000</v>
      </c>
      <c r="AY22" s="16">
        <f t="shared" si="12"/>
        <v>240</v>
      </c>
      <c r="AZ22" s="24">
        <v>1</v>
      </c>
      <c r="BA22" s="24"/>
      <c r="BB22" s="17">
        <v>16000</v>
      </c>
      <c r="BC22" s="17">
        <f t="shared" si="13"/>
        <v>192</v>
      </c>
      <c r="BD22" s="134">
        <f t="shared" si="14"/>
        <v>22589.116319999997</v>
      </c>
      <c r="BE22" s="134">
        <f t="shared" si="15"/>
        <v>6821.9131286399988</v>
      </c>
      <c r="BF22" s="134">
        <f t="shared" si="16"/>
        <v>29411.029448639994</v>
      </c>
    </row>
    <row r="23" spans="1:58" s="43" customFormat="1" x14ac:dyDescent="0.2">
      <c r="A23" s="44">
        <v>13</v>
      </c>
      <c r="B23" s="45" t="s">
        <v>49</v>
      </c>
      <c r="C23" s="26" t="s">
        <v>34</v>
      </c>
      <c r="D23" s="46">
        <v>86494</v>
      </c>
      <c r="E23" s="27">
        <v>282.5</v>
      </c>
      <c r="F23" s="42">
        <f t="shared" ref="F23:F28" si="21">E23-G23</f>
        <v>5.5</v>
      </c>
      <c r="G23" s="29">
        <v>277</v>
      </c>
      <c r="H23" s="26"/>
      <c r="I23" s="31">
        <f t="shared" si="0"/>
        <v>277</v>
      </c>
      <c r="J23" s="32">
        <v>-19</v>
      </c>
      <c r="K23" s="31">
        <f t="shared" si="1"/>
        <v>258</v>
      </c>
      <c r="L23" s="33">
        <f t="shared" si="2"/>
        <v>250</v>
      </c>
      <c r="M23" s="36">
        <v>204</v>
      </c>
      <c r="N23" s="35">
        <v>19866.96</v>
      </c>
      <c r="O23" s="35">
        <f t="shared" si="3"/>
        <v>48634.318079999997</v>
      </c>
      <c r="P23" s="36"/>
      <c r="Q23" s="36"/>
      <c r="R23" s="35"/>
      <c r="S23" s="36"/>
      <c r="T23" s="36"/>
      <c r="U23" s="37"/>
      <c r="V23" s="36">
        <v>1</v>
      </c>
      <c r="W23" s="34">
        <v>20523.72</v>
      </c>
      <c r="X23" s="35">
        <f t="shared" si="18"/>
        <v>246.28464000000002</v>
      </c>
      <c r="Y23" s="36"/>
      <c r="Z23" s="34"/>
      <c r="AA23" s="35"/>
      <c r="AB23" s="36">
        <v>1</v>
      </c>
      <c r="AC23" s="144">
        <v>20000</v>
      </c>
      <c r="AD23" s="35">
        <f t="shared" si="5"/>
        <v>240</v>
      </c>
      <c r="AE23" s="39">
        <v>2</v>
      </c>
      <c r="AF23" s="39">
        <v>19</v>
      </c>
      <c r="AG23" s="38">
        <v>20000</v>
      </c>
      <c r="AH23" s="37">
        <f t="shared" si="6"/>
        <v>5040</v>
      </c>
      <c r="AI23" s="36">
        <v>9</v>
      </c>
      <c r="AJ23" s="35">
        <v>1</v>
      </c>
      <c r="AK23" s="35">
        <v>35000</v>
      </c>
      <c r="AL23" s="37">
        <f t="shared" si="7"/>
        <v>420</v>
      </c>
      <c r="AM23" s="35">
        <v>3</v>
      </c>
      <c r="AN23" s="35">
        <v>28000</v>
      </c>
      <c r="AO23" s="37">
        <f t="shared" si="8"/>
        <v>1008</v>
      </c>
      <c r="AP23" s="35">
        <f t="shared" si="9"/>
        <v>5</v>
      </c>
      <c r="AQ23" s="35">
        <v>16000</v>
      </c>
      <c r="AR23" s="37">
        <f t="shared" si="10"/>
        <v>960</v>
      </c>
      <c r="AS23" s="36">
        <v>3</v>
      </c>
      <c r="AT23" s="36"/>
      <c r="AU23" s="35">
        <v>11280</v>
      </c>
      <c r="AV23" s="35">
        <f t="shared" si="11"/>
        <v>406.08</v>
      </c>
      <c r="AW23" s="36">
        <v>9</v>
      </c>
      <c r="AX23" s="35">
        <v>20000</v>
      </c>
      <c r="AY23" s="37">
        <f t="shared" si="12"/>
        <v>2160</v>
      </c>
      <c r="AZ23" s="36">
        <v>1</v>
      </c>
      <c r="BA23" s="36">
        <v>1</v>
      </c>
      <c r="BB23" s="34">
        <v>16000</v>
      </c>
      <c r="BC23" s="38">
        <f t="shared" si="13"/>
        <v>384</v>
      </c>
      <c r="BD23" s="134">
        <f t="shared" si="14"/>
        <v>59498.682719999997</v>
      </c>
      <c r="BE23" s="134">
        <f t="shared" si="15"/>
        <v>17968.602181439997</v>
      </c>
      <c r="BF23" s="134">
        <f t="shared" si="16"/>
        <v>77467.284901439998</v>
      </c>
    </row>
    <row r="24" spans="1:58" s="41" customFormat="1" x14ac:dyDescent="0.2">
      <c r="A24" s="44">
        <v>14</v>
      </c>
      <c r="B24" s="45" t="s">
        <v>50</v>
      </c>
      <c r="C24" s="26" t="s">
        <v>34</v>
      </c>
      <c r="D24" s="46">
        <v>14330</v>
      </c>
      <c r="E24" s="27">
        <v>176</v>
      </c>
      <c r="F24" s="28">
        <f t="shared" si="21"/>
        <v>30</v>
      </c>
      <c r="G24" s="29">
        <v>146</v>
      </c>
      <c r="H24" s="30">
        <v>5</v>
      </c>
      <c r="I24" s="31">
        <f t="shared" si="0"/>
        <v>151</v>
      </c>
      <c r="J24" s="32">
        <v>-20</v>
      </c>
      <c r="K24" s="31">
        <f t="shared" si="1"/>
        <v>131</v>
      </c>
      <c r="L24" s="33">
        <f t="shared" si="2"/>
        <v>118</v>
      </c>
      <c r="M24" s="34">
        <v>90</v>
      </c>
      <c r="N24" s="35">
        <v>19866.96</v>
      </c>
      <c r="O24" s="35">
        <f t="shared" si="3"/>
        <v>21456.316799999997</v>
      </c>
      <c r="P24" s="36"/>
      <c r="Q24" s="36"/>
      <c r="R24" s="35"/>
      <c r="S24" s="34">
        <v>1</v>
      </c>
      <c r="T24" s="142">
        <v>20000</v>
      </c>
      <c r="U24" s="37">
        <f t="shared" ref="U24:U33" si="22">(T24*S24*12)/1000</f>
        <v>240</v>
      </c>
      <c r="V24" s="34">
        <v>1</v>
      </c>
      <c r="W24" s="34">
        <v>20523.72</v>
      </c>
      <c r="X24" s="35">
        <f t="shared" si="18"/>
        <v>246.28464000000002</v>
      </c>
      <c r="Y24" s="34"/>
      <c r="Z24" s="34"/>
      <c r="AA24" s="35"/>
      <c r="AB24" s="34">
        <v>1</v>
      </c>
      <c r="AC24" s="144">
        <v>20000</v>
      </c>
      <c r="AD24" s="35">
        <f t="shared" si="5"/>
        <v>240</v>
      </c>
      <c r="AE24" s="39">
        <v>5</v>
      </c>
      <c r="AF24" s="40">
        <v>5</v>
      </c>
      <c r="AG24" s="38">
        <v>20000</v>
      </c>
      <c r="AH24" s="37">
        <f t="shared" si="6"/>
        <v>2400</v>
      </c>
      <c r="AI24" s="34">
        <v>3</v>
      </c>
      <c r="AJ24" s="35">
        <v>1</v>
      </c>
      <c r="AK24" s="35">
        <v>35000</v>
      </c>
      <c r="AL24" s="37">
        <f t="shared" si="7"/>
        <v>420</v>
      </c>
      <c r="AM24" s="35">
        <v>1</v>
      </c>
      <c r="AN24" s="35">
        <v>28000</v>
      </c>
      <c r="AO24" s="37">
        <f t="shared" si="8"/>
        <v>336</v>
      </c>
      <c r="AP24" s="35">
        <f t="shared" si="9"/>
        <v>1</v>
      </c>
      <c r="AQ24" s="35">
        <v>16000</v>
      </c>
      <c r="AR24" s="37">
        <f t="shared" si="10"/>
        <v>192</v>
      </c>
      <c r="AS24" s="34">
        <v>4</v>
      </c>
      <c r="AT24" s="34"/>
      <c r="AU24" s="35">
        <v>11280</v>
      </c>
      <c r="AV24" s="35">
        <f t="shared" si="11"/>
        <v>541.44000000000005</v>
      </c>
      <c r="AW24" s="34">
        <v>6</v>
      </c>
      <c r="AX24" s="35">
        <v>20000</v>
      </c>
      <c r="AY24" s="37">
        <f t="shared" si="12"/>
        <v>1440</v>
      </c>
      <c r="AZ24" s="34">
        <v>1</v>
      </c>
      <c r="BA24" s="34">
        <v>1</v>
      </c>
      <c r="BB24" s="34">
        <v>16000</v>
      </c>
      <c r="BC24" s="38">
        <f t="shared" si="13"/>
        <v>384</v>
      </c>
      <c r="BD24" s="134">
        <f t="shared" si="14"/>
        <v>27896.041439999997</v>
      </c>
      <c r="BE24" s="134">
        <f t="shared" si="15"/>
        <v>8424.6045148799985</v>
      </c>
      <c r="BF24" s="134">
        <f t="shared" si="16"/>
        <v>36320.645954879998</v>
      </c>
    </row>
    <row r="25" spans="1:58" s="41" customFormat="1" x14ac:dyDescent="0.2">
      <c r="A25" s="189">
        <v>15</v>
      </c>
      <c r="B25" s="191" t="s">
        <v>51</v>
      </c>
      <c r="C25" s="26" t="s">
        <v>34</v>
      </c>
      <c r="D25" s="193">
        <v>33140</v>
      </c>
      <c r="E25" s="27">
        <v>181</v>
      </c>
      <c r="F25" s="28">
        <f t="shared" si="21"/>
        <v>8</v>
      </c>
      <c r="G25" s="29">
        <v>173</v>
      </c>
      <c r="H25" s="30"/>
      <c r="I25" s="31">
        <f t="shared" si="0"/>
        <v>173</v>
      </c>
      <c r="J25" s="32">
        <v>-12</v>
      </c>
      <c r="K25" s="31">
        <f t="shared" si="1"/>
        <v>161</v>
      </c>
      <c r="L25" s="33">
        <f t="shared" si="2"/>
        <v>146</v>
      </c>
      <c r="M25" s="34">
        <v>117</v>
      </c>
      <c r="N25" s="35">
        <v>19866.96</v>
      </c>
      <c r="O25" s="35">
        <f t="shared" si="3"/>
        <v>27893.211839999996</v>
      </c>
      <c r="P25" s="36"/>
      <c r="Q25" s="36"/>
      <c r="R25" s="35"/>
      <c r="S25" s="34"/>
      <c r="T25" s="142">
        <v>20000</v>
      </c>
      <c r="U25" s="37"/>
      <c r="V25" s="34">
        <v>1</v>
      </c>
      <c r="W25" s="34">
        <v>20523.72</v>
      </c>
      <c r="X25" s="35">
        <f t="shared" si="18"/>
        <v>246.28464000000002</v>
      </c>
      <c r="Y25" s="34"/>
      <c r="Z25" s="34"/>
      <c r="AA25" s="35"/>
      <c r="AB25" s="34">
        <v>1</v>
      </c>
      <c r="AC25" s="144">
        <v>20000</v>
      </c>
      <c r="AD25" s="35">
        <f t="shared" si="5"/>
        <v>240</v>
      </c>
      <c r="AE25" s="39">
        <v>4</v>
      </c>
      <c r="AF25" s="40">
        <v>2</v>
      </c>
      <c r="AG25" s="38">
        <v>20000</v>
      </c>
      <c r="AH25" s="37">
        <f t="shared" si="6"/>
        <v>1440</v>
      </c>
      <c r="AI25" s="34">
        <v>8</v>
      </c>
      <c r="AJ25" s="35">
        <v>1</v>
      </c>
      <c r="AK25" s="35">
        <v>35000</v>
      </c>
      <c r="AL25" s="37">
        <f t="shared" si="7"/>
        <v>420</v>
      </c>
      <c r="AM25" s="35">
        <v>2</v>
      </c>
      <c r="AN25" s="35">
        <v>28000</v>
      </c>
      <c r="AO25" s="37">
        <f t="shared" si="8"/>
        <v>672</v>
      </c>
      <c r="AP25" s="35">
        <f t="shared" si="9"/>
        <v>5</v>
      </c>
      <c r="AQ25" s="35">
        <v>16000</v>
      </c>
      <c r="AR25" s="37">
        <f t="shared" si="10"/>
        <v>960</v>
      </c>
      <c r="AS25" s="34">
        <v>4</v>
      </c>
      <c r="AT25" s="34"/>
      <c r="AU25" s="35">
        <v>11280</v>
      </c>
      <c r="AV25" s="35">
        <f t="shared" si="11"/>
        <v>541.44000000000005</v>
      </c>
      <c r="AW25" s="34">
        <v>7</v>
      </c>
      <c r="AX25" s="35">
        <v>20000</v>
      </c>
      <c r="AY25" s="37">
        <f t="shared" si="12"/>
        <v>1680</v>
      </c>
      <c r="AZ25" s="34">
        <v>1</v>
      </c>
      <c r="BA25" s="34">
        <v>1</v>
      </c>
      <c r="BB25" s="34">
        <v>16000</v>
      </c>
      <c r="BC25" s="38">
        <f t="shared" si="13"/>
        <v>384</v>
      </c>
      <c r="BD25" s="134">
        <f t="shared" si="14"/>
        <v>34476.936479999997</v>
      </c>
      <c r="BE25" s="134">
        <f t="shared" si="15"/>
        <v>10412.034816959998</v>
      </c>
      <c r="BF25" s="134">
        <f t="shared" si="16"/>
        <v>44888.971296959993</v>
      </c>
    </row>
    <row r="26" spans="1:58" s="43" customFormat="1" x14ac:dyDescent="0.2">
      <c r="A26" s="190"/>
      <c r="B26" s="192"/>
      <c r="C26" s="26" t="s">
        <v>39</v>
      </c>
      <c r="D26" s="194"/>
      <c r="E26" s="27">
        <v>57</v>
      </c>
      <c r="F26" s="42">
        <f t="shared" si="21"/>
        <v>5</v>
      </c>
      <c r="G26" s="29">
        <v>52</v>
      </c>
      <c r="H26" s="26"/>
      <c r="I26" s="31">
        <f t="shared" si="0"/>
        <v>52</v>
      </c>
      <c r="J26" s="32">
        <v>-2</v>
      </c>
      <c r="K26" s="31">
        <f t="shared" si="1"/>
        <v>50</v>
      </c>
      <c r="L26" s="33">
        <f t="shared" si="2"/>
        <v>52</v>
      </c>
      <c r="M26" s="36"/>
      <c r="N26" s="35">
        <v>19866.96</v>
      </c>
      <c r="O26" s="35">
        <f t="shared" si="3"/>
        <v>0</v>
      </c>
      <c r="P26" s="36">
        <v>2</v>
      </c>
      <c r="Q26" s="36">
        <v>41047.440000000002</v>
      </c>
      <c r="R26" s="35">
        <f>(Q26*P26*12)/1000</f>
        <v>985.1385600000001</v>
      </c>
      <c r="S26" s="36">
        <v>11</v>
      </c>
      <c r="T26" s="142">
        <v>20000</v>
      </c>
      <c r="U26" s="37">
        <f t="shared" si="22"/>
        <v>2640</v>
      </c>
      <c r="V26" s="36">
        <v>9</v>
      </c>
      <c r="W26" s="34">
        <v>20523.72</v>
      </c>
      <c r="X26" s="35">
        <f t="shared" si="18"/>
        <v>2216.56176</v>
      </c>
      <c r="Y26" s="36">
        <v>6</v>
      </c>
      <c r="Z26" s="34">
        <v>20523.72</v>
      </c>
      <c r="AA26" s="35">
        <f t="shared" si="19"/>
        <v>1477.70784</v>
      </c>
      <c r="AB26" s="36"/>
      <c r="AC26" s="38"/>
      <c r="AD26" s="35"/>
      <c r="AE26" s="39">
        <v>1</v>
      </c>
      <c r="AF26" s="39">
        <v>2</v>
      </c>
      <c r="AG26" s="38">
        <v>20000</v>
      </c>
      <c r="AH26" s="37">
        <f t="shared" si="6"/>
        <v>720</v>
      </c>
      <c r="AI26" s="36">
        <v>5</v>
      </c>
      <c r="AJ26" s="35">
        <v>1</v>
      </c>
      <c r="AK26" s="35">
        <v>35000</v>
      </c>
      <c r="AL26" s="37">
        <f t="shared" si="7"/>
        <v>420</v>
      </c>
      <c r="AM26" s="35">
        <v>2</v>
      </c>
      <c r="AN26" s="35">
        <v>28000</v>
      </c>
      <c r="AO26" s="37">
        <f t="shared" si="8"/>
        <v>672</v>
      </c>
      <c r="AP26" s="35">
        <f t="shared" si="9"/>
        <v>2</v>
      </c>
      <c r="AQ26" s="35">
        <v>16000</v>
      </c>
      <c r="AR26" s="37">
        <f t="shared" si="10"/>
        <v>384</v>
      </c>
      <c r="AS26" s="36">
        <v>12</v>
      </c>
      <c r="AT26" s="36"/>
      <c r="AU26" s="35">
        <v>11280</v>
      </c>
      <c r="AV26" s="35">
        <f t="shared" si="11"/>
        <v>1624.32</v>
      </c>
      <c r="AW26" s="36">
        <v>3</v>
      </c>
      <c r="AX26" s="35">
        <v>20000</v>
      </c>
      <c r="AY26" s="37">
        <f t="shared" si="12"/>
        <v>720</v>
      </c>
      <c r="AZ26" s="36">
        <v>1</v>
      </c>
      <c r="BA26" s="36"/>
      <c r="BB26" s="34">
        <v>16000</v>
      </c>
      <c r="BC26" s="38">
        <f t="shared" si="13"/>
        <v>192</v>
      </c>
      <c r="BD26" s="134">
        <f t="shared" si="14"/>
        <v>12051.728159999999</v>
      </c>
      <c r="BE26" s="134">
        <f t="shared" si="15"/>
        <v>3639.6219043199994</v>
      </c>
      <c r="BF26" s="134">
        <f t="shared" si="16"/>
        <v>15691.350064319999</v>
      </c>
    </row>
    <row r="27" spans="1:58" s="41" customFormat="1" x14ac:dyDescent="0.2">
      <c r="A27" s="48">
        <v>16</v>
      </c>
      <c r="B27" s="49" t="s">
        <v>52</v>
      </c>
      <c r="C27" s="26" t="s">
        <v>34</v>
      </c>
      <c r="D27" s="50">
        <v>26870</v>
      </c>
      <c r="E27" s="27">
        <v>106.5</v>
      </c>
      <c r="F27" s="28">
        <f t="shared" si="21"/>
        <v>1.5</v>
      </c>
      <c r="G27" s="29">
        <v>105</v>
      </c>
      <c r="H27" s="30"/>
      <c r="I27" s="31">
        <f t="shared" si="0"/>
        <v>105</v>
      </c>
      <c r="J27" s="32">
        <v>-5</v>
      </c>
      <c r="K27" s="31">
        <f t="shared" si="1"/>
        <v>100</v>
      </c>
      <c r="L27" s="33">
        <f t="shared" si="2"/>
        <v>147</v>
      </c>
      <c r="M27" s="34">
        <v>70</v>
      </c>
      <c r="N27" s="35">
        <v>19866.96</v>
      </c>
      <c r="O27" s="35">
        <f t="shared" si="3"/>
        <v>16688.2464</v>
      </c>
      <c r="P27" s="36"/>
      <c r="Q27" s="36"/>
      <c r="R27" s="35"/>
      <c r="S27" s="34">
        <v>12</v>
      </c>
      <c r="T27" s="142">
        <v>20000</v>
      </c>
      <c r="U27" s="37">
        <f t="shared" si="22"/>
        <v>2880</v>
      </c>
      <c r="V27" s="34">
        <v>4.5</v>
      </c>
      <c r="W27" s="34">
        <v>20523.72</v>
      </c>
      <c r="X27" s="35">
        <f t="shared" si="18"/>
        <v>1108.28088</v>
      </c>
      <c r="Y27" s="34">
        <v>5</v>
      </c>
      <c r="Z27" s="34">
        <v>20523.72</v>
      </c>
      <c r="AA27" s="35">
        <f t="shared" si="19"/>
        <v>1231.4232000000002</v>
      </c>
      <c r="AB27" s="34">
        <v>0.5</v>
      </c>
      <c r="AC27" s="144">
        <v>20000</v>
      </c>
      <c r="AD27" s="35">
        <f t="shared" si="5"/>
        <v>120</v>
      </c>
      <c r="AE27" s="39">
        <v>11</v>
      </c>
      <c r="AF27" s="40">
        <v>2</v>
      </c>
      <c r="AG27" s="38">
        <v>20000</v>
      </c>
      <c r="AH27" s="37">
        <f t="shared" si="6"/>
        <v>3120</v>
      </c>
      <c r="AI27" s="34">
        <v>7</v>
      </c>
      <c r="AJ27" s="35">
        <v>1</v>
      </c>
      <c r="AK27" s="35">
        <v>35000</v>
      </c>
      <c r="AL27" s="37">
        <f t="shared" si="7"/>
        <v>420</v>
      </c>
      <c r="AM27" s="35">
        <v>2</v>
      </c>
      <c r="AN27" s="35">
        <v>28000</v>
      </c>
      <c r="AO27" s="37">
        <f t="shared" si="8"/>
        <v>672</v>
      </c>
      <c r="AP27" s="35">
        <f t="shared" si="9"/>
        <v>4</v>
      </c>
      <c r="AQ27" s="35">
        <v>16000</v>
      </c>
      <c r="AR27" s="37">
        <f t="shared" si="10"/>
        <v>768</v>
      </c>
      <c r="AS27" s="34">
        <v>20</v>
      </c>
      <c r="AT27" s="34">
        <v>3</v>
      </c>
      <c r="AU27" s="35">
        <v>11280</v>
      </c>
      <c r="AV27" s="35">
        <f t="shared" si="11"/>
        <v>3113.28</v>
      </c>
      <c r="AW27" s="34">
        <v>7</v>
      </c>
      <c r="AX27" s="35">
        <v>20000</v>
      </c>
      <c r="AY27" s="37">
        <f t="shared" si="12"/>
        <v>1680</v>
      </c>
      <c r="AZ27" s="34">
        <v>4</v>
      </c>
      <c r="BA27" s="34">
        <v>1</v>
      </c>
      <c r="BB27" s="34">
        <v>16000</v>
      </c>
      <c r="BC27" s="38">
        <f t="shared" si="13"/>
        <v>960</v>
      </c>
      <c r="BD27" s="134">
        <f t="shared" si="14"/>
        <v>32761.230479999998</v>
      </c>
      <c r="BE27" s="134">
        <f t="shared" si="15"/>
        <v>9893.8916049599993</v>
      </c>
      <c r="BF27" s="134">
        <f t="shared" si="16"/>
        <v>42655.122084959999</v>
      </c>
    </row>
    <row r="28" spans="1:58" s="41" customFormat="1" x14ac:dyDescent="0.2">
      <c r="A28" s="189">
        <v>17</v>
      </c>
      <c r="B28" s="191" t="s">
        <v>53</v>
      </c>
      <c r="C28" s="26" t="s">
        <v>34</v>
      </c>
      <c r="D28" s="193">
        <v>60620</v>
      </c>
      <c r="E28" s="27">
        <v>94.5</v>
      </c>
      <c r="F28" s="28">
        <f t="shared" si="21"/>
        <v>9</v>
      </c>
      <c r="G28" s="29">
        <v>85.5</v>
      </c>
      <c r="H28" s="30"/>
      <c r="I28" s="31">
        <f t="shared" si="0"/>
        <v>85.5</v>
      </c>
      <c r="J28" s="32">
        <v>-0.5</v>
      </c>
      <c r="K28" s="31">
        <f t="shared" si="1"/>
        <v>85</v>
      </c>
      <c r="L28" s="33">
        <f t="shared" si="2"/>
        <v>144</v>
      </c>
      <c r="M28" s="34">
        <v>74</v>
      </c>
      <c r="N28" s="35">
        <v>19866.96</v>
      </c>
      <c r="O28" s="35">
        <f t="shared" si="3"/>
        <v>17641.860479999999</v>
      </c>
      <c r="P28" s="36"/>
      <c r="Q28" s="36"/>
      <c r="R28" s="35"/>
      <c r="S28" s="34">
        <v>3</v>
      </c>
      <c r="T28" s="142">
        <v>20000</v>
      </c>
      <c r="U28" s="37">
        <f t="shared" si="22"/>
        <v>720</v>
      </c>
      <c r="V28" s="34">
        <v>2</v>
      </c>
      <c r="W28" s="34">
        <v>20523.72</v>
      </c>
      <c r="X28" s="35">
        <f t="shared" si="18"/>
        <v>492.56928000000005</v>
      </c>
      <c r="Y28" s="34"/>
      <c r="Z28" s="34"/>
      <c r="AA28" s="35"/>
      <c r="AB28" s="34">
        <v>1</v>
      </c>
      <c r="AC28" s="144">
        <v>20000</v>
      </c>
      <c r="AD28" s="35">
        <f t="shared" si="5"/>
        <v>240</v>
      </c>
      <c r="AE28" s="39">
        <v>18</v>
      </c>
      <c r="AF28" s="40">
        <v>20</v>
      </c>
      <c r="AG28" s="38">
        <v>20000</v>
      </c>
      <c r="AH28" s="37">
        <f t="shared" si="6"/>
        <v>9120</v>
      </c>
      <c r="AI28" s="34">
        <v>7</v>
      </c>
      <c r="AJ28" s="35">
        <v>1</v>
      </c>
      <c r="AK28" s="35">
        <v>35000</v>
      </c>
      <c r="AL28" s="37">
        <f t="shared" si="7"/>
        <v>420</v>
      </c>
      <c r="AM28" s="35">
        <v>3</v>
      </c>
      <c r="AN28" s="35">
        <v>28000</v>
      </c>
      <c r="AO28" s="37">
        <f t="shared" si="8"/>
        <v>1008</v>
      </c>
      <c r="AP28" s="35">
        <f t="shared" si="9"/>
        <v>3</v>
      </c>
      <c r="AQ28" s="35">
        <v>16000</v>
      </c>
      <c r="AR28" s="37">
        <f t="shared" si="10"/>
        <v>576</v>
      </c>
      <c r="AS28" s="34">
        <v>6</v>
      </c>
      <c r="AT28" s="34"/>
      <c r="AU28" s="35">
        <v>11280</v>
      </c>
      <c r="AV28" s="35">
        <f t="shared" si="11"/>
        <v>812.16</v>
      </c>
      <c r="AW28" s="34">
        <v>7</v>
      </c>
      <c r="AX28" s="35">
        <v>20000</v>
      </c>
      <c r="AY28" s="37">
        <f t="shared" si="12"/>
        <v>1680</v>
      </c>
      <c r="AZ28" s="34">
        <v>4</v>
      </c>
      <c r="BA28" s="34">
        <v>2</v>
      </c>
      <c r="BB28" s="34">
        <v>16000</v>
      </c>
      <c r="BC28" s="38">
        <f t="shared" si="13"/>
        <v>1152</v>
      </c>
      <c r="BD28" s="134">
        <f t="shared" si="14"/>
        <v>33862.589760000003</v>
      </c>
      <c r="BE28" s="134">
        <f t="shared" si="15"/>
        <v>10226.50210752</v>
      </c>
      <c r="BF28" s="134">
        <f t="shared" si="16"/>
        <v>44089.091867520001</v>
      </c>
    </row>
    <row r="29" spans="1:58" s="41" customFormat="1" x14ac:dyDescent="0.2">
      <c r="A29" s="190"/>
      <c r="B29" s="192"/>
      <c r="C29" s="26" t="s">
        <v>39</v>
      </c>
      <c r="D29" s="194"/>
      <c r="E29" s="27">
        <v>33.5</v>
      </c>
      <c r="F29" s="28"/>
      <c r="G29" s="29">
        <v>33.5</v>
      </c>
      <c r="H29" s="30">
        <v>13</v>
      </c>
      <c r="I29" s="31">
        <f t="shared" si="0"/>
        <v>46.5</v>
      </c>
      <c r="J29" s="32">
        <v>-1.5</v>
      </c>
      <c r="K29" s="31">
        <f t="shared" si="1"/>
        <v>45</v>
      </c>
      <c r="L29" s="33">
        <f t="shared" si="2"/>
        <v>47</v>
      </c>
      <c r="M29" s="34"/>
      <c r="N29" s="35">
        <v>19866.96</v>
      </c>
      <c r="O29" s="35">
        <f t="shared" si="3"/>
        <v>0</v>
      </c>
      <c r="P29" s="36">
        <v>3.5</v>
      </c>
      <c r="Q29" s="36">
        <v>41047.440000000002</v>
      </c>
      <c r="R29" s="35">
        <f>(Q29*P29*12)/1000</f>
        <v>1723.9924799999999</v>
      </c>
      <c r="S29" s="34">
        <v>10.5</v>
      </c>
      <c r="T29" s="142">
        <v>20000</v>
      </c>
      <c r="U29" s="37">
        <f t="shared" si="22"/>
        <v>2520</v>
      </c>
      <c r="V29" s="34">
        <v>9</v>
      </c>
      <c r="W29" s="34">
        <v>20523.72</v>
      </c>
      <c r="X29" s="35">
        <f t="shared" si="18"/>
        <v>2216.56176</v>
      </c>
      <c r="Y29" s="34">
        <v>3</v>
      </c>
      <c r="Z29" s="34">
        <v>20523.72</v>
      </c>
      <c r="AA29" s="35">
        <f t="shared" si="19"/>
        <v>738.85392000000002</v>
      </c>
      <c r="AB29" s="34"/>
      <c r="AC29" s="38"/>
      <c r="AD29" s="35"/>
      <c r="AE29" s="39"/>
      <c r="AF29" s="40">
        <v>2</v>
      </c>
      <c r="AG29" s="38">
        <v>20000</v>
      </c>
      <c r="AH29" s="37">
        <f t="shared" si="6"/>
        <v>480</v>
      </c>
      <c r="AI29" s="34">
        <v>6</v>
      </c>
      <c r="AJ29" s="35">
        <v>1</v>
      </c>
      <c r="AK29" s="35">
        <v>35000</v>
      </c>
      <c r="AL29" s="37">
        <f t="shared" si="7"/>
        <v>420</v>
      </c>
      <c r="AM29" s="35">
        <v>2</v>
      </c>
      <c r="AN29" s="35">
        <v>28000</v>
      </c>
      <c r="AO29" s="37">
        <f t="shared" si="8"/>
        <v>672</v>
      </c>
      <c r="AP29" s="35">
        <f t="shared" si="9"/>
        <v>3</v>
      </c>
      <c r="AQ29" s="35">
        <v>16000</v>
      </c>
      <c r="AR29" s="37">
        <f t="shared" si="10"/>
        <v>576</v>
      </c>
      <c r="AS29" s="34">
        <v>9</v>
      </c>
      <c r="AT29" s="34"/>
      <c r="AU29" s="35">
        <v>11280</v>
      </c>
      <c r="AV29" s="35">
        <f t="shared" si="11"/>
        <v>1218.24</v>
      </c>
      <c r="AW29" s="34">
        <v>3</v>
      </c>
      <c r="AX29" s="35">
        <v>20000</v>
      </c>
      <c r="AY29" s="37">
        <f t="shared" si="12"/>
        <v>720</v>
      </c>
      <c r="AZ29" s="34">
        <v>1</v>
      </c>
      <c r="BA29" s="34"/>
      <c r="BB29" s="34">
        <v>16000</v>
      </c>
      <c r="BC29" s="38">
        <f t="shared" si="13"/>
        <v>192</v>
      </c>
      <c r="BD29" s="134">
        <f t="shared" si="14"/>
        <v>11477.648159999999</v>
      </c>
      <c r="BE29" s="134">
        <f t="shared" si="15"/>
        <v>3466.2497443199995</v>
      </c>
      <c r="BF29" s="134">
        <f t="shared" si="16"/>
        <v>14943.897904319998</v>
      </c>
    </row>
    <row r="30" spans="1:58" s="41" customFormat="1" x14ac:dyDescent="0.2">
      <c r="A30" s="48">
        <v>18</v>
      </c>
      <c r="B30" s="49" t="s">
        <v>54</v>
      </c>
      <c r="C30" s="26" t="s">
        <v>34</v>
      </c>
      <c r="D30" s="50">
        <v>52739</v>
      </c>
      <c r="E30" s="27">
        <v>202</v>
      </c>
      <c r="F30" s="28">
        <f>E30-G30</f>
        <v>8</v>
      </c>
      <c r="G30" s="29">
        <v>194</v>
      </c>
      <c r="H30" s="30"/>
      <c r="I30" s="31">
        <f t="shared" si="0"/>
        <v>194</v>
      </c>
      <c r="J30" s="32">
        <v>-10</v>
      </c>
      <c r="K30" s="31">
        <f t="shared" si="1"/>
        <v>184</v>
      </c>
      <c r="L30" s="33">
        <f t="shared" si="2"/>
        <v>236</v>
      </c>
      <c r="M30" s="34">
        <v>148</v>
      </c>
      <c r="N30" s="35">
        <v>19866.96</v>
      </c>
      <c r="O30" s="35">
        <f t="shared" si="3"/>
        <v>35283.720959999999</v>
      </c>
      <c r="P30" s="36"/>
      <c r="Q30" s="36"/>
      <c r="R30" s="35"/>
      <c r="S30" s="34">
        <v>17.5</v>
      </c>
      <c r="T30" s="142">
        <v>20000</v>
      </c>
      <c r="U30" s="37">
        <f t="shared" si="22"/>
        <v>4200</v>
      </c>
      <c r="V30" s="34">
        <v>5.5</v>
      </c>
      <c r="W30" s="34">
        <v>20523.72</v>
      </c>
      <c r="X30" s="35">
        <f t="shared" si="18"/>
        <v>1354.5655200000001</v>
      </c>
      <c r="Y30" s="34"/>
      <c r="Z30" s="34"/>
      <c r="AA30" s="35"/>
      <c r="AB30" s="34">
        <v>1</v>
      </c>
      <c r="AC30" s="144">
        <v>20000</v>
      </c>
      <c r="AD30" s="35">
        <f t="shared" si="5"/>
        <v>240</v>
      </c>
      <c r="AE30" s="39">
        <v>17</v>
      </c>
      <c r="AF30" s="40">
        <v>8</v>
      </c>
      <c r="AG30" s="38">
        <v>20000</v>
      </c>
      <c r="AH30" s="37">
        <f t="shared" si="6"/>
        <v>6000</v>
      </c>
      <c r="AI30" s="34">
        <v>13</v>
      </c>
      <c r="AJ30" s="35">
        <v>1</v>
      </c>
      <c r="AK30" s="35">
        <v>35000</v>
      </c>
      <c r="AL30" s="37">
        <f t="shared" si="7"/>
        <v>420</v>
      </c>
      <c r="AM30" s="35">
        <v>3</v>
      </c>
      <c r="AN30" s="35">
        <v>28000</v>
      </c>
      <c r="AO30" s="37">
        <f t="shared" si="8"/>
        <v>1008</v>
      </c>
      <c r="AP30" s="35">
        <f t="shared" si="9"/>
        <v>9</v>
      </c>
      <c r="AQ30" s="35">
        <v>16000</v>
      </c>
      <c r="AR30" s="37">
        <f t="shared" si="10"/>
        <v>1728</v>
      </c>
      <c r="AS30" s="34">
        <v>12</v>
      </c>
      <c r="AT30" s="34">
        <v>2</v>
      </c>
      <c r="AU30" s="35">
        <v>11280</v>
      </c>
      <c r="AV30" s="35">
        <f t="shared" si="11"/>
        <v>1895.04</v>
      </c>
      <c r="AW30" s="34">
        <v>9</v>
      </c>
      <c r="AX30" s="35">
        <v>20000</v>
      </c>
      <c r="AY30" s="37">
        <f t="shared" si="12"/>
        <v>2160</v>
      </c>
      <c r="AZ30" s="34">
        <v>2</v>
      </c>
      <c r="BA30" s="34">
        <v>1</v>
      </c>
      <c r="BB30" s="34">
        <v>16000</v>
      </c>
      <c r="BC30" s="38">
        <f t="shared" si="13"/>
        <v>576</v>
      </c>
      <c r="BD30" s="134">
        <f t="shared" si="14"/>
        <v>54865.326479999996</v>
      </c>
      <c r="BE30" s="134">
        <f t="shared" si="15"/>
        <v>16569.328596959997</v>
      </c>
      <c r="BF30" s="134">
        <f t="shared" si="16"/>
        <v>71434.655076959985</v>
      </c>
    </row>
    <row r="31" spans="1:58" s="43" customFormat="1" x14ac:dyDescent="0.2">
      <c r="A31" s="204">
        <v>19</v>
      </c>
      <c r="B31" s="191" t="s">
        <v>55</v>
      </c>
      <c r="C31" s="26" t="s">
        <v>34</v>
      </c>
      <c r="D31" s="193">
        <v>70440</v>
      </c>
      <c r="E31" s="27">
        <v>157.5</v>
      </c>
      <c r="F31" s="42"/>
      <c r="G31" s="29">
        <v>157.5</v>
      </c>
      <c r="H31" s="26"/>
      <c r="I31" s="31">
        <f t="shared" si="0"/>
        <v>157.5</v>
      </c>
      <c r="J31" s="31">
        <v>10.5</v>
      </c>
      <c r="K31" s="31">
        <f t="shared" si="1"/>
        <v>168</v>
      </c>
      <c r="L31" s="33">
        <f t="shared" si="2"/>
        <v>181</v>
      </c>
      <c r="M31" s="36">
        <v>100</v>
      </c>
      <c r="N31" s="35">
        <v>19866.96</v>
      </c>
      <c r="O31" s="35">
        <f t="shared" si="3"/>
        <v>23840.351999999999</v>
      </c>
      <c r="P31" s="36">
        <v>0.5</v>
      </c>
      <c r="Q31" s="36">
        <v>41047.440000000002</v>
      </c>
      <c r="R31" s="35">
        <f>(Q31*P31*12)/1000</f>
        <v>246.28464000000002</v>
      </c>
      <c r="S31" s="36">
        <v>1</v>
      </c>
      <c r="T31" s="142">
        <v>20000</v>
      </c>
      <c r="U31" s="37">
        <f t="shared" si="22"/>
        <v>240</v>
      </c>
      <c r="V31" s="36">
        <v>6</v>
      </c>
      <c r="W31" s="34">
        <v>20523.72</v>
      </c>
      <c r="X31" s="35">
        <f t="shared" si="18"/>
        <v>1477.70784</v>
      </c>
      <c r="Y31" s="36">
        <v>6</v>
      </c>
      <c r="Z31" s="34">
        <v>20523.72</v>
      </c>
      <c r="AA31" s="35">
        <f t="shared" si="19"/>
        <v>1477.70784</v>
      </c>
      <c r="AB31" s="36">
        <v>0.5</v>
      </c>
      <c r="AC31" s="144">
        <v>20000</v>
      </c>
      <c r="AD31" s="35">
        <f t="shared" si="5"/>
        <v>120</v>
      </c>
      <c r="AE31" s="39">
        <v>12</v>
      </c>
      <c r="AF31" s="39">
        <v>3</v>
      </c>
      <c r="AG31" s="38">
        <v>20000</v>
      </c>
      <c r="AH31" s="37">
        <f t="shared" si="6"/>
        <v>3600</v>
      </c>
      <c r="AI31" s="36">
        <v>16.5</v>
      </c>
      <c r="AJ31" s="35">
        <v>1</v>
      </c>
      <c r="AK31" s="35">
        <v>35000</v>
      </c>
      <c r="AL31" s="37">
        <f t="shared" si="7"/>
        <v>420</v>
      </c>
      <c r="AM31" s="35">
        <v>3</v>
      </c>
      <c r="AN31" s="35">
        <v>28000</v>
      </c>
      <c r="AO31" s="37">
        <f t="shared" si="8"/>
        <v>1008</v>
      </c>
      <c r="AP31" s="35">
        <f t="shared" si="9"/>
        <v>12.5</v>
      </c>
      <c r="AQ31" s="35">
        <v>16000</v>
      </c>
      <c r="AR31" s="37">
        <f t="shared" si="10"/>
        <v>2400</v>
      </c>
      <c r="AS31" s="36">
        <v>24.5</v>
      </c>
      <c r="AT31" s="36"/>
      <c r="AU31" s="35">
        <v>11280</v>
      </c>
      <c r="AV31" s="35">
        <f t="shared" si="11"/>
        <v>3316.32</v>
      </c>
      <c r="AW31" s="36">
        <v>8</v>
      </c>
      <c r="AX31" s="35">
        <v>20000</v>
      </c>
      <c r="AY31" s="37">
        <f t="shared" si="12"/>
        <v>1920</v>
      </c>
      <c r="AZ31" s="36">
        <v>2</v>
      </c>
      <c r="BA31" s="36">
        <v>1</v>
      </c>
      <c r="BB31" s="34">
        <v>16000</v>
      </c>
      <c r="BC31" s="38">
        <f t="shared" si="13"/>
        <v>576</v>
      </c>
      <c r="BD31" s="134">
        <f t="shared" si="14"/>
        <v>40642.372320000002</v>
      </c>
      <c r="BE31" s="134">
        <f t="shared" si="15"/>
        <v>12273.996440639999</v>
      </c>
      <c r="BF31" s="134">
        <f t="shared" si="16"/>
        <v>52916.368760640005</v>
      </c>
    </row>
    <row r="32" spans="1:58" s="43" customFormat="1" x14ac:dyDescent="0.2">
      <c r="A32" s="205"/>
      <c r="B32" s="192"/>
      <c r="C32" s="26" t="s">
        <v>56</v>
      </c>
      <c r="D32" s="194"/>
      <c r="E32" s="27">
        <v>29</v>
      </c>
      <c r="F32" s="42">
        <f>E32-G32</f>
        <v>4</v>
      </c>
      <c r="G32" s="29">
        <v>25</v>
      </c>
      <c r="H32" s="26"/>
      <c r="I32" s="31">
        <f t="shared" si="0"/>
        <v>25</v>
      </c>
      <c r="J32" s="32">
        <v>-3</v>
      </c>
      <c r="K32" s="31">
        <f t="shared" si="1"/>
        <v>22</v>
      </c>
      <c r="L32" s="33">
        <f t="shared" si="2"/>
        <v>23</v>
      </c>
      <c r="M32" s="36"/>
      <c r="N32" s="35">
        <v>19866.96</v>
      </c>
      <c r="O32" s="35">
        <f t="shared" si="3"/>
        <v>0</v>
      </c>
      <c r="P32" s="36"/>
      <c r="Q32" s="36"/>
      <c r="R32" s="35"/>
      <c r="S32" s="36">
        <v>2</v>
      </c>
      <c r="T32" s="142">
        <v>20000</v>
      </c>
      <c r="U32" s="37">
        <f t="shared" si="22"/>
        <v>480</v>
      </c>
      <c r="V32" s="36"/>
      <c r="W32" s="34">
        <v>20523.72</v>
      </c>
      <c r="X32" s="35">
        <f t="shared" si="18"/>
        <v>0</v>
      </c>
      <c r="Y32" s="36"/>
      <c r="Z32" s="34"/>
      <c r="AA32" s="35"/>
      <c r="AB32" s="36"/>
      <c r="AC32" s="38"/>
      <c r="AD32" s="35"/>
      <c r="AE32" s="39"/>
      <c r="AF32" s="39">
        <v>12</v>
      </c>
      <c r="AG32" s="38">
        <v>20000</v>
      </c>
      <c r="AH32" s="37">
        <f t="shared" si="6"/>
        <v>2880</v>
      </c>
      <c r="AI32" s="36">
        <v>2.5</v>
      </c>
      <c r="AJ32" s="35">
        <v>1</v>
      </c>
      <c r="AK32" s="35">
        <v>35000</v>
      </c>
      <c r="AL32" s="37">
        <f t="shared" si="7"/>
        <v>420</v>
      </c>
      <c r="AM32" s="35">
        <v>1</v>
      </c>
      <c r="AN32" s="35">
        <v>28000</v>
      </c>
      <c r="AO32" s="37">
        <f t="shared" si="8"/>
        <v>336</v>
      </c>
      <c r="AP32" s="35">
        <f t="shared" si="9"/>
        <v>0.5</v>
      </c>
      <c r="AQ32" s="35">
        <v>16000</v>
      </c>
      <c r="AR32" s="37">
        <f t="shared" si="10"/>
        <v>96</v>
      </c>
      <c r="AS32" s="36">
        <v>1.5</v>
      </c>
      <c r="AT32" s="36"/>
      <c r="AU32" s="35">
        <v>11280</v>
      </c>
      <c r="AV32" s="35">
        <f t="shared" si="11"/>
        <v>203.04</v>
      </c>
      <c r="AW32" s="36">
        <v>2</v>
      </c>
      <c r="AX32" s="35">
        <v>20000</v>
      </c>
      <c r="AY32" s="37">
        <f t="shared" si="12"/>
        <v>480</v>
      </c>
      <c r="AZ32" s="36">
        <v>2</v>
      </c>
      <c r="BA32" s="26">
        <v>1</v>
      </c>
      <c r="BB32" s="34">
        <v>16000</v>
      </c>
      <c r="BC32" s="38">
        <f t="shared" si="13"/>
        <v>576</v>
      </c>
      <c r="BD32" s="134">
        <f t="shared" si="14"/>
        <v>5471.04</v>
      </c>
      <c r="BE32" s="134">
        <f t="shared" si="15"/>
        <v>1652.2540799999999</v>
      </c>
      <c r="BF32" s="134">
        <f t="shared" si="16"/>
        <v>7123.2940799999997</v>
      </c>
    </row>
    <row r="33" spans="1:58" s="41" customFormat="1" x14ac:dyDescent="0.2">
      <c r="A33" s="44">
        <v>20</v>
      </c>
      <c r="B33" s="45" t="s">
        <v>57</v>
      </c>
      <c r="C33" s="26" t="s">
        <v>34</v>
      </c>
      <c r="D33" s="46">
        <v>57748</v>
      </c>
      <c r="E33" s="27">
        <v>108</v>
      </c>
      <c r="F33" s="28"/>
      <c r="G33" s="29">
        <v>108</v>
      </c>
      <c r="H33" s="30"/>
      <c r="I33" s="31">
        <f t="shared" si="0"/>
        <v>108</v>
      </c>
      <c r="J33" s="32"/>
      <c r="K33" s="31">
        <f t="shared" si="1"/>
        <v>108</v>
      </c>
      <c r="L33" s="33">
        <f t="shared" si="2"/>
        <v>107</v>
      </c>
      <c r="M33" s="34">
        <v>60</v>
      </c>
      <c r="N33" s="35">
        <v>19866.96</v>
      </c>
      <c r="O33" s="35">
        <f t="shared" si="3"/>
        <v>14304.2112</v>
      </c>
      <c r="P33" s="36">
        <v>1</v>
      </c>
      <c r="Q33" s="36">
        <v>41047.440000000002</v>
      </c>
      <c r="R33" s="35">
        <f>(Q33*P33*12)/1000</f>
        <v>492.56928000000005</v>
      </c>
      <c r="S33" s="34">
        <v>1</v>
      </c>
      <c r="T33" s="142">
        <v>20000</v>
      </c>
      <c r="U33" s="37">
        <f t="shared" si="22"/>
        <v>240</v>
      </c>
      <c r="V33" s="34">
        <v>3</v>
      </c>
      <c r="W33" s="34">
        <v>20523.72</v>
      </c>
      <c r="X33" s="35">
        <f t="shared" si="18"/>
        <v>738.85392000000002</v>
      </c>
      <c r="Y33" s="34"/>
      <c r="Z33" s="34"/>
      <c r="AA33" s="35"/>
      <c r="AB33" s="34"/>
      <c r="AC33" s="38"/>
      <c r="AD33" s="35"/>
      <c r="AE33" s="39">
        <v>4</v>
      </c>
      <c r="AF33" s="40">
        <v>1</v>
      </c>
      <c r="AG33" s="38">
        <v>20000</v>
      </c>
      <c r="AH33" s="37">
        <f t="shared" si="6"/>
        <v>1200</v>
      </c>
      <c r="AI33" s="34">
        <v>11.5</v>
      </c>
      <c r="AJ33" s="35">
        <v>1</v>
      </c>
      <c r="AK33" s="35">
        <v>35000</v>
      </c>
      <c r="AL33" s="37">
        <f t="shared" si="7"/>
        <v>420</v>
      </c>
      <c r="AM33" s="35">
        <v>2</v>
      </c>
      <c r="AN33" s="35">
        <v>28000</v>
      </c>
      <c r="AO33" s="37">
        <f t="shared" si="8"/>
        <v>672</v>
      </c>
      <c r="AP33" s="35">
        <f t="shared" si="9"/>
        <v>8.5</v>
      </c>
      <c r="AQ33" s="35">
        <v>16000</v>
      </c>
      <c r="AR33" s="37">
        <f t="shared" si="10"/>
        <v>1632</v>
      </c>
      <c r="AS33" s="34">
        <v>19.5</v>
      </c>
      <c r="AT33" s="34"/>
      <c r="AU33" s="35">
        <v>11280</v>
      </c>
      <c r="AV33" s="35">
        <f t="shared" si="11"/>
        <v>2639.52</v>
      </c>
      <c r="AW33" s="34">
        <v>4</v>
      </c>
      <c r="AX33" s="35">
        <v>20000</v>
      </c>
      <c r="AY33" s="37">
        <f t="shared" si="12"/>
        <v>960</v>
      </c>
      <c r="AZ33" s="34">
        <v>1</v>
      </c>
      <c r="BA33" s="34">
        <v>1</v>
      </c>
      <c r="BB33" s="34">
        <v>16000</v>
      </c>
      <c r="BC33" s="38">
        <f t="shared" si="13"/>
        <v>384</v>
      </c>
      <c r="BD33" s="134">
        <f t="shared" si="14"/>
        <v>23683.154399999999</v>
      </c>
      <c r="BE33" s="134">
        <f t="shared" si="15"/>
        <v>7152.3126287999994</v>
      </c>
      <c r="BF33" s="134">
        <f t="shared" si="16"/>
        <v>30835.467028799998</v>
      </c>
    </row>
    <row r="34" spans="1:58" s="18" customFormat="1" x14ac:dyDescent="0.2">
      <c r="A34" s="19">
        <v>21</v>
      </c>
      <c r="B34" s="20" t="s">
        <v>58</v>
      </c>
      <c r="C34" s="21" t="s">
        <v>36</v>
      </c>
      <c r="D34" s="22">
        <v>10760</v>
      </c>
      <c r="E34" s="23">
        <v>58.5</v>
      </c>
      <c r="F34" s="12"/>
      <c r="G34" s="13">
        <v>58.5</v>
      </c>
      <c r="H34" s="21"/>
      <c r="I34" s="15">
        <f t="shared" si="0"/>
        <v>58.5</v>
      </c>
      <c r="J34" s="15">
        <v>-3.5</v>
      </c>
      <c r="K34" s="15">
        <f t="shared" si="1"/>
        <v>55</v>
      </c>
      <c r="L34" s="15">
        <f t="shared" si="2"/>
        <v>49</v>
      </c>
      <c r="M34" s="24">
        <v>33</v>
      </c>
      <c r="N34" s="14">
        <v>19866.96</v>
      </c>
      <c r="O34" s="14">
        <f t="shared" si="3"/>
        <v>7867.3161599999994</v>
      </c>
      <c r="P34" s="24"/>
      <c r="Q34" s="24"/>
      <c r="R34" s="14"/>
      <c r="S34" s="24"/>
      <c r="T34" s="24"/>
      <c r="U34" s="16"/>
      <c r="V34" s="24"/>
      <c r="W34" s="24">
        <v>205423.72</v>
      </c>
      <c r="X34" s="14">
        <f t="shared" si="18"/>
        <v>0</v>
      </c>
      <c r="Y34" s="24"/>
      <c r="Z34" s="24"/>
      <c r="AA34" s="14"/>
      <c r="AB34" s="24"/>
      <c r="AC34" s="17"/>
      <c r="AD34" s="14"/>
      <c r="AE34" s="25">
        <v>2</v>
      </c>
      <c r="AF34" s="25">
        <v>4</v>
      </c>
      <c r="AG34" s="17">
        <v>20000</v>
      </c>
      <c r="AH34" s="16">
        <f t="shared" si="6"/>
        <v>1440</v>
      </c>
      <c r="AI34" s="24">
        <v>4</v>
      </c>
      <c r="AJ34" s="14">
        <v>1</v>
      </c>
      <c r="AK34" s="14">
        <v>35000</v>
      </c>
      <c r="AL34" s="16">
        <f t="shared" si="7"/>
        <v>420</v>
      </c>
      <c r="AM34" s="14">
        <v>2</v>
      </c>
      <c r="AN34" s="14">
        <v>28000</v>
      </c>
      <c r="AO34" s="16">
        <f t="shared" si="8"/>
        <v>672</v>
      </c>
      <c r="AP34" s="14">
        <f t="shared" si="9"/>
        <v>1</v>
      </c>
      <c r="AQ34" s="14">
        <v>16000</v>
      </c>
      <c r="AR34" s="16">
        <f t="shared" si="10"/>
        <v>192</v>
      </c>
      <c r="AS34" s="24">
        <v>2.5</v>
      </c>
      <c r="AT34" s="24"/>
      <c r="AU34" s="14">
        <v>12972</v>
      </c>
      <c r="AV34" s="14">
        <f t="shared" si="11"/>
        <v>389.16</v>
      </c>
      <c r="AW34" s="24">
        <v>3</v>
      </c>
      <c r="AX34" s="14">
        <v>20000</v>
      </c>
      <c r="AY34" s="16">
        <f t="shared" si="12"/>
        <v>720</v>
      </c>
      <c r="AZ34" s="24"/>
      <c r="BA34" s="24">
        <v>0.5</v>
      </c>
      <c r="BB34" s="17">
        <v>16000</v>
      </c>
      <c r="BC34" s="17">
        <f t="shared" si="13"/>
        <v>96</v>
      </c>
      <c r="BD34" s="134">
        <f t="shared" si="14"/>
        <v>11796.476159999998</v>
      </c>
      <c r="BE34" s="134">
        <f t="shared" si="15"/>
        <v>3562.5358003199995</v>
      </c>
      <c r="BF34" s="134">
        <f t="shared" si="16"/>
        <v>15359.011960319998</v>
      </c>
    </row>
    <row r="35" spans="1:58" s="41" customFormat="1" x14ac:dyDescent="0.2">
      <c r="A35" s="44">
        <v>22</v>
      </c>
      <c r="B35" s="45" t="s">
        <v>59</v>
      </c>
      <c r="C35" s="26" t="s">
        <v>36</v>
      </c>
      <c r="D35" s="46">
        <v>21053</v>
      </c>
      <c r="E35" s="27">
        <v>69</v>
      </c>
      <c r="F35" s="28"/>
      <c r="G35" s="29">
        <v>69</v>
      </c>
      <c r="H35" s="30">
        <v>8.5</v>
      </c>
      <c r="I35" s="31">
        <f t="shared" si="0"/>
        <v>77.5</v>
      </c>
      <c r="J35" s="32">
        <v>-0.5</v>
      </c>
      <c r="K35" s="31">
        <f t="shared" si="1"/>
        <v>77</v>
      </c>
      <c r="L35" s="33">
        <f t="shared" si="2"/>
        <v>80.5</v>
      </c>
      <c r="M35" s="34">
        <v>50</v>
      </c>
      <c r="N35" s="35">
        <v>19866.96</v>
      </c>
      <c r="O35" s="35">
        <f t="shared" si="3"/>
        <v>11920.175999999999</v>
      </c>
      <c r="P35" s="36"/>
      <c r="Q35" s="36"/>
      <c r="R35" s="35"/>
      <c r="S35" s="34">
        <v>1.5</v>
      </c>
      <c r="T35" s="142">
        <v>20000</v>
      </c>
      <c r="U35" s="133">
        <f t="shared" ref="U35" si="23">(T35*S35*12)/1000</f>
        <v>360</v>
      </c>
      <c r="V35" s="34">
        <v>0.5</v>
      </c>
      <c r="W35" s="34">
        <v>20523.72</v>
      </c>
      <c r="X35" s="35">
        <f t="shared" si="18"/>
        <v>123.14232000000001</v>
      </c>
      <c r="Y35" s="34"/>
      <c r="Z35" s="34"/>
      <c r="AA35" s="35"/>
      <c r="AB35" s="34">
        <v>0.5</v>
      </c>
      <c r="AC35" s="144">
        <v>20000</v>
      </c>
      <c r="AD35" s="35">
        <f t="shared" si="5"/>
        <v>120</v>
      </c>
      <c r="AE35" s="39">
        <v>5</v>
      </c>
      <c r="AF35" s="40">
        <v>2</v>
      </c>
      <c r="AG35" s="38">
        <v>20000</v>
      </c>
      <c r="AH35" s="37">
        <f t="shared" si="6"/>
        <v>1680</v>
      </c>
      <c r="AI35" s="34">
        <v>8</v>
      </c>
      <c r="AJ35" s="35">
        <v>1</v>
      </c>
      <c r="AK35" s="35">
        <v>35000</v>
      </c>
      <c r="AL35" s="37">
        <f t="shared" si="7"/>
        <v>420</v>
      </c>
      <c r="AM35" s="35">
        <v>2</v>
      </c>
      <c r="AN35" s="35">
        <v>28000</v>
      </c>
      <c r="AO35" s="37">
        <f t="shared" si="8"/>
        <v>672</v>
      </c>
      <c r="AP35" s="35">
        <f t="shared" si="9"/>
        <v>5</v>
      </c>
      <c r="AQ35" s="35">
        <v>16000</v>
      </c>
      <c r="AR35" s="37">
        <f t="shared" si="10"/>
        <v>960</v>
      </c>
      <c r="AS35" s="34">
        <v>5</v>
      </c>
      <c r="AT35" s="34"/>
      <c r="AU35" s="35">
        <v>11280</v>
      </c>
      <c r="AV35" s="35">
        <f t="shared" si="11"/>
        <v>676.8</v>
      </c>
      <c r="AW35" s="34">
        <v>6</v>
      </c>
      <c r="AX35" s="35">
        <v>20000</v>
      </c>
      <c r="AY35" s="37">
        <f t="shared" si="12"/>
        <v>1440</v>
      </c>
      <c r="AZ35" s="34">
        <v>1</v>
      </c>
      <c r="BA35" s="34">
        <v>1</v>
      </c>
      <c r="BB35" s="34">
        <v>16000</v>
      </c>
      <c r="BC35" s="38">
        <f t="shared" si="13"/>
        <v>384</v>
      </c>
      <c r="BD35" s="134">
        <f t="shared" si="14"/>
        <v>18756.118320000001</v>
      </c>
      <c r="BE35" s="134">
        <f t="shared" si="15"/>
        <v>5664.3477326400007</v>
      </c>
      <c r="BF35" s="134">
        <f t="shared" si="16"/>
        <v>24420.466052640004</v>
      </c>
    </row>
    <row r="36" spans="1:58" s="18" customFormat="1" x14ac:dyDescent="0.2">
      <c r="A36" s="51">
        <v>23</v>
      </c>
      <c r="B36" s="52" t="s">
        <v>60</v>
      </c>
      <c r="C36" s="21" t="s">
        <v>34</v>
      </c>
      <c r="D36" s="53">
        <v>15206</v>
      </c>
      <c r="E36" s="23">
        <v>193.5</v>
      </c>
      <c r="F36" s="12">
        <f>E36-G36</f>
        <v>20.5</v>
      </c>
      <c r="G36" s="13">
        <v>173</v>
      </c>
      <c r="H36" s="21"/>
      <c r="I36" s="15">
        <f t="shared" si="0"/>
        <v>173</v>
      </c>
      <c r="J36" s="15">
        <v>-19</v>
      </c>
      <c r="K36" s="15">
        <f t="shared" si="1"/>
        <v>154</v>
      </c>
      <c r="L36" s="15">
        <f t="shared" si="2"/>
        <v>124</v>
      </c>
      <c r="M36" s="24">
        <v>87</v>
      </c>
      <c r="N36" s="14">
        <v>19866.96</v>
      </c>
      <c r="O36" s="14">
        <f t="shared" si="3"/>
        <v>20741.106240000001</v>
      </c>
      <c r="P36" s="24"/>
      <c r="Q36" s="24"/>
      <c r="R36" s="14"/>
      <c r="S36" s="24">
        <v>1</v>
      </c>
      <c r="T36" s="24">
        <v>20000</v>
      </c>
      <c r="U36" s="16">
        <f>(T36*S36*12)/1000</f>
        <v>240</v>
      </c>
      <c r="V36" s="24">
        <v>0.5</v>
      </c>
      <c r="W36" s="24">
        <v>205423.72</v>
      </c>
      <c r="X36" s="14">
        <f t="shared" si="18"/>
        <v>1232.54232</v>
      </c>
      <c r="Y36" s="24"/>
      <c r="Z36" s="24"/>
      <c r="AA36" s="14"/>
      <c r="AB36" s="24">
        <v>0.5</v>
      </c>
      <c r="AC36" s="143">
        <v>20000</v>
      </c>
      <c r="AD36" s="14">
        <f t="shared" si="5"/>
        <v>120</v>
      </c>
      <c r="AE36" s="25">
        <v>10</v>
      </c>
      <c r="AF36" s="25">
        <v>3</v>
      </c>
      <c r="AG36" s="17">
        <v>20000</v>
      </c>
      <c r="AH36" s="16">
        <f t="shared" si="6"/>
        <v>3120</v>
      </c>
      <c r="AI36" s="24">
        <v>8</v>
      </c>
      <c r="AJ36" s="14">
        <v>1</v>
      </c>
      <c r="AK36" s="14">
        <v>35000</v>
      </c>
      <c r="AL36" s="16">
        <f t="shared" si="7"/>
        <v>420</v>
      </c>
      <c r="AM36" s="14">
        <v>2</v>
      </c>
      <c r="AN36" s="14">
        <v>28000</v>
      </c>
      <c r="AO36" s="16">
        <f t="shared" si="8"/>
        <v>672</v>
      </c>
      <c r="AP36" s="14">
        <f t="shared" si="9"/>
        <v>5</v>
      </c>
      <c r="AQ36" s="14">
        <v>16000</v>
      </c>
      <c r="AR36" s="16">
        <f t="shared" si="10"/>
        <v>960</v>
      </c>
      <c r="AS36" s="24">
        <v>4</v>
      </c>
      <c r="AT36" s="24"/>
      <c r="AU36" s="14">
        <v>12972</v>
      </c>
      <c r="AV36" s="14">
        <f t="shared" si="11"/>
        <v>622.65599999999995</v>
      </c>
      <c r="AW36" s="24">
        <v>8</v>
      </c>
      <c r="AX36" s="14">
        <v>20000</v>
      </c>
      <c r="AY36" s="16">
        <f t="shared" si="12"/>
        <v>1920</v>
      </c>
      <c r="AZ36" s="24">
        <v>1</v>
      </c>
      <c r="BA36" s="24">
        <v>1</v>
      </c>
      <c r="BB36" s="17">
        <v>16000</v>
      </c>
      <c r="BC36" s="17">
        <f t="shared" si="13"/>
        <v>384</v>
      </c>
      <c r="BD36" s="134">
        <f t="shared" si="14"/>
        <v>30432.30456</v>
      </c>
      <c r="BE36" s="134">
        <f t="shared" si="15"/>
        <v>9190.5559771200005</v>
      </c>
      <c r="BF36" s="134">
        <f t="shared" si="16"/>
        <v>39622.860537120003</v>
      </c>
    </row>
    <row r="37" spans="1:58" s="18" customFormat="1" x14ac:dyDescent="0.2">
      <c r="A37" s="19">
        <v>24</v>
      </c>
      <c r="B37" s="20" t="s">
        <v>61</v>
      </c>
      <c r="C37" s="21" t="s">
        <v>36</v>
      </c>
      <c r="D37" s="22">
        <v>12382</v>
      </c>
      <c r="E37" s="23">
        <v>106</v>
      </c>
      <c r="F37" s="12">
        <f>E37-G37</f>
        <v>5</v>
      </c>
      <c r="G37" s="13">
        <v>101</v>
      </c>
      <c r="H37" s="21"/>
      <c r="I37" s="15">
        <f t="shared" si="0"/>
        <v>101</v>
      </c>
      <c r="J37" s="15">
        <v>-7</v>
      </c>
      <c r="K37" s="15">
        <f t="shared" si="1"/>
        <v>94</v>
      </c>
      <c r="L37" s="15">
        <f t="shared" si="2"/>
        <v>75</v>
      </c>
      <c r="M37" s="24">
        <v>41</v>
      </c>
      <c r="N37" s="14">
        <v>19866.96</v>
      </c>
      <c r="O37" s="14">
        <f t="shared" si="3"/>
        <v>9774.5443200000009</v>
      </c>
      <c r="P37" s="24"/>
      <c r="Q37" s="24"/>
      <c r="R37" s="14"/>
      <c r="S37" s="24">
        <v>2</v>
      </c>
      <c r="T37" s="24">
        <v>20000</v>
      </c>
      <c r="U37" s="16">
        <f>(T37*S37*12)/1000</f>
        <v>480</v>
      </c>
      <c r="V37" s="24">
        <v>2</v>
      </c>
      <c r="W37" s="24">
        <v>205423.72</v>
      </c>
      <c r="X37" s="14">
        <f t="shared" si="18"/>
        <v>4930.1692800000001</v>
      </c>
      <c r="Y37" s="24"/>
      <c r="Z37" s="24"/>
      <c r="AA37" s="14"/>
      <c r="AB37" s="24">
        <v>0.5</v>
      </c>
      <c r="AC37" s="143">
        <v>20000</v>
      </c>
      <c r="AD37" s="14">
        <f t="shared" si="5"/>
        <v>120</v>
      </c>
      <c r="AE37" s="25">
        <v>3</v>
      </c>
      <c r="AF37" s="25">
        <v>5</v>
      </c>
      <c r="AG37" s="17">
        <v>20000</v>
      </c>
      <c r="AH37" s="16">
        <f t="shared" si="6"/>
        <v>1920</v>
      </c>
      <c r="AI37" s="24">
        <v>7.5</v>
      </c>
      <c r="AJ37" s="14">
        <v>1</v>
      </c>
      <c r="AK37" s="14">
        <v>35000</v>
      </c>
      <c r="AL37" s="16">
        <f t="shared" si="7"/>
        <v>420</v>
      </c>
      <c r="AM37" s="14">
        <v>2</v>
      </c>
      <c r="AN37" s="14">
        <v>28000</v>
      </c>
      <c r="AO37" s="16">
        <f t="shared" si="8"/>
        <v>672</v>
      </c>
      <c r="AP37" s="14">
        <f t="shared" si="9"/>
        <v>4.5</v>
      </c>
      <c r="AQ37" s="14">
        <v>16000</v>
      </c>
      <c r="AR37" s="16">
        <f t="shared" si="10"/>
        <v>864</v>
      </c>
      <c r="AS37" s="24">
        <v>8</v>
      </c>
      <c r="AT37" s="24"/>
      <c r="AU37" s="14">
        <v>12972</v>
      </c>
      <c r="AV37" s="14">
        <f t="shared" si="11"/>
        <v>1245.3119999999999</v>
      </c>
      <c r="AW37" s="24">
        <v>4</v>
      </c>
      <c r="AX37" s="14">
        <v>20000</v>
      </c>
      <c r="AY37" s="16">
        <f t="shared" si="12"/>
        <v>960</v>
      </c>
      <c r="AZ37" s="24">
        <v>1</v>
      </c>
      <c r="BA37" s="24">
        <v>1</v>
      </c>
      <c r="BB37" s="17">
        <v>16000</v>
      </c>
      <c r="BC37" s="17">
        <f t="shared" si="13"/>
        <v>384</v>
      </c>
      <c r="BD37" s="134">
        <f t="shared" si="14"/>
        <v>21770.025600000001</v>
      </c>
      <c r="BE37" s="134">
        <f t="shared" si="15"/>
        <v>6574.5477312000003</v>
      </c>
      <c r="BF37" s="134">
        <f t="shared" si="16"/>
        <v>28344.573331200001</v>
      </c>
    </row>
    <row r="38" spans="1:58" s="43" customFormat="1" x14ac:dyDescent="0.2">
      <c r="A38" s="48">
        <v>25</v>
      </c>
      <c r="B38" s="49" t="s">
        <v>62</v>
      </c>
      <c r="C38" s="26" t="s">
        <v>34</v>
      </c>
      <c r="D38" s="50">
        <v>64371</v>
      </c>
      <c r="E38" s="27">
        <v>94</v>
      </c>
      <c r="F38" s="42"/>
      <c r="G38" s="29">
        <v>94</v>
      </c>
      <c r="H38" s="26">
        <v>5.5</v>
      </c>
      <c r="I38" s="31">
        <f t="shared" si="0"/>
        <v>99.5</v>
      </c>
      <c r="J38" s="31">
        <v>-0.5</v>
      </c>
      <c r="K38" s="31">
        <f t="shared" si="1"/>
        <v>99</v>
      </c>
      <c r="L38" s="33">
        <f t="shared" si="2"/>
        <v>133</v>
      </c>
      <c r="M38" s="36">
        <v>85</v>
      </c>
      <c r="N38" s="35">
        <v>19866.96</v>
      </c>
      <c r="O38" s="35">
        <f t="shared" si="3"/>
        <v>20264.299199999998</v>
      </c>
      <c r="P38" s="36"/>
      <c r="Q38" s="36"/>
      <c r="R38" s="35"/>
      <c r="S38" s="36">
        <v>6.5</v>
      </c>
      <c r="T38" s="142">
        <v>20000</v>
      </c>
      <c r="U38" s="37">
        <f>(T38*S38*12)/1000</f>
        <v>1560</v>
      </c>
      <c r="V38" s="36">
        <v>2</v>
      </c>
      <c r="W38" s="34">
        <v>20523.72</v>
      </c>
      <c r="X38" s="35">
        <f t="shared" si="18"/>
        <v>492.56928000000005</v>
      </c>
      <c r="Y38" s="36"/>
      <c r="Z38" s="34"/>
      <c r="AA38" s="35"/>
      <c r="AB38" s="36">
        <v>1</v>
      </c>
      <c r="AC38" s="144">
        <v>20000</v>
      </c>
      <c r="AD38" s="35">
        <f t="shared" si="5"/>
        <v>240</v>
      </c>
      <c r="AE38" s="39">
        <v>6</v>
      </c>
      <c r="AF38" s="39">
        <v>6</v>
      </c>
      <c r="AG38" s="38">
        <v>20000</v>
      </c>
      <c r="AH38" s="37">
        <f t="shared" si="6"/>
        <v>2880</v>
      </c>
      <c r="AI38" s="36">
        <v>8.5</v>
      </c>
      <c r="AJ38" s="35">
        <v>1</v>
      </c>
      <c r="AK38" s="35">
        <v>35000</v>
      </c>
      <c r="AL38" s="37">
        <f t="shared" si="7"/>
        <v>420</v>
      </c>
      <c r="AM38" s="35">
        <v>3</v>
      </c>
      <c r="AN38" s="35">
        <v>28000</v>
      </c>
      <c r="AO38" s="37">
        <f t="shared" si="8"/>
        <v>1008</v>
      </c>
      <c r="AP38" s="35">
        <f t="shared" si="9"/>
        <v>4.5</v>
      </c>
      <c r="AQ38" s="35">
        <v>16000</v>
      </c>
      <c r="AR38" s="37">
        <f t="shared" si="10"/>
        <v>864</v>
      </c>
      <c r="AS38" s="36">
        <v>6</v>
      </c>
      <c r="AT38" s="36">
        <v>1</v>
      </c>
      <c r="AU38" s="35">
        <v>11280</v>
      </c>
      <c r="AV38" s="35">
        <f t="shared" si="11"/>
        <v>947.52</v>
      </c>
      <c r="AW38" s="36">
        <v>8</v>
      </c>
      <c r="AX38" s="35">
        <v>20000</v>
      </c>
      <c r="AY38" s="37">
        <f t="shared" si="12"/>
        <v>1920</v>
      </c>
      <c r="AZ38" s="36">
        <v>1</v>
      </c>
      <c r="BA38" s="36">
        <v>2</v>
      </c>
      <c r="BB38" s="34">
        <v>16000</v>
      </c>
      <c r="BC38" s="38">
        <f t="shared" si="13"/>
        <v>576</v>
      </c>
      <c r="BD38" s="134">
        <f t="shared" si="14"/>
        <v>31172.388479999998</v>
      </c>
      <c r="BE38" s="134">
        <f t="shared" si="15"/>
        <v>9414.0613209599996</v>
      </c>
      <c r="BF38" s="134">
        <f t="shared" si="16"/>
        <v>40586.449800959999</v>
      </c>
    </row>
    <row r="39" spans="1:58" s="41" customFormat="1" x14ac:dyDescent="0.2">
      <c r="A39" s="44">
        <v>26</v>
      </c>
      <c r="B39" s="45" t="s">
        <v>63</v>
      </c>
      <c r="C39" s="26" t="s">
        <v>34</v>
      </c>
      <c r="D39" s="46">
        <v>58694</v>
      </c>
      <c r="E39" s="27">
        <v>156</v>
      </c>
      <c r="F39" s="28">
        <f t="shared" ref="F39:F45" si="24">E39-G39</f>
        <v>6</v>
      </c>
      <c r="G39" s="29">
        <v>150</v>
      </c>
      <c r="H39" s="30">
        <v>2</v>
      </c>
      <c r="I39" s="31">
        <f t="shared" si="0"/>
        <v>152</v>
      </c>
      <c r="J39" s="32">
        <v>-8</v>
      </c>
      <c r="K39" s="31">
        <f t="shared" si="1"/>
        <v>144</v>
      </c>
      <c r="L39" s="33">
        <f t="shared" si="2"/>
        <v>143</v>
      </c>
      <c r="M39" s="34">
        <v>87</v>
      </c>
      <c r="N39" s="35">
        <v>19866.96</v>
      </c>
      <c r="O39" s="35">
        <f t="shared" si="3"/>
        <v>20741.106240000001</v>
      </c>
      <c r="P39" s="36"/>
      <c r="Q39" s="36"/>
      <c r="R39" s="35"/>
      <c r="S39" s="34">
        <v>4</v>
      </c>
      <c r="T39" s="142">
        <v>20000</v>
      </c>
      <c r="U39" s="37">
        <f>(T39*S39*12)/1000</f>
        <v>960</v>
      </c>
      <c r="V39" s="34">
        <v>3</v>
      </c>
      <c r="W39" s="34">
        <v>20523.72</v>
      </c>
      <c r="X39" s="35">
        <f t="shared" si="18"/>
        <v>738.85392000000002</v>
      </c>
      <c r="Y39" s="34"/>
      <c r="Z39" s="34"/>
      <c r="AA39" s="35"/>
      <c r="AB39" s="34">
        <v>1</v>
      </c>
      <c r="AC39" s="144">
        <v>20000</v>
      </c>
      <c r="AD39" s="35">
        <f t="shared" si="5"/>
        <v>240</v>
      </c>
      <c r="AE39" s="39">
        <v>16</v>
      </c>
      <c r="AF39" s="40">
        <v>5</v>
      </c>
      <c r="AG39" s="38">
        <v>20000</v>
      </c>
      <c r="AH39" s="37">
        <f t="shared" si="6"/>
        <v>5040</v>
      </c>
      <c r="AI39" s="34">
        <v>13</v>
      </c>
      <c r="AJ39" s="35">
        <v>1</v>
      </c>
      <c r="AK39" s="35">
        <v>35000</v>
      </c>
      <c r="AL39" s="37">
        <f t="shared" si="7"/>
        <v>420</v>
      </c>
      <c r="AM39" s="35">
        <v>1</v>
      </c>
      <c r="AN39" s="35">
        <v>28000</v>
      </c>
      <c r="AO39" s="37">
        <f t="shared" si="8"/>
        <v>336</v>
      </c>
      <c r="AP39" s="35">
        <f t="shared" si="9"/>
        <v>11</v>
      </c>
      <c r="AQ39" s="35">
        <v>16000</v>
      </c>
      <c r="AR39" s="37">
        <f t="shared" si="10"/>
        <v>2112</v>
      </c>
      <c r="AS39" s="34">
        <v>4</v>
      </c>
      <c r="AT39" s="34"/>
      <c r="AU39" s="35">
        <v>11280</v>
      </c>
      <c r="AV39" s="35">
        <f t="shared" si="11"/>
        <v>541.44000000000005</v>
      </c>
      <c r="AW39" s="34">
        <v>7</v>
      </c>
      <c r="AX39" s="35">
        <v>20000</v>
      </c>
      <c r="AY39" s="37">
        <f t="shared" si="12"/>
        <v>1680</v>
      </c>
      <c r="AZ39" s="34">
        <v>2</v>
      </c>
      <c r="BA39" s="34">
        <v>1</v>
      </c>
      <c r="BB39" s="34">
        <v>16000</v>
      </c>
      <c r="BC39" s="38">
        <f t="shared" si="13"/>
        <v>576</v>
      </c>
      <c r="BD39" s="134">
        <f t="shared" si="14"/>
        <v>33385.400160000005</v>
      </c>
      <c r="BE39" s="134">
        <f t="shared" si="15"/>
        <v>10082.390848320001</v>
      </c>
      <c r="BF39" s="134">
        <f t="shared" si="16"/>
        <v>43467.791008320004</v>
      </c>
    </row>
    <row r="40" spans="1:58" s="43" customFormat="1" x14ac:dyDescent="0.2">
      <c r="A40" s="48">
        <v>27</v>
      </c>
      <c r="B40" s="49" t="s">
        <v>64</v>
      </c>
      <c r="C40" s="26" t="s">
        <v>34</v>
      </c>
      <c r="D40" s="50">
        <v>22019</v>
      </c>
      <c r="E40" s="27">
        <v>115.5</v>
      </c>
      <c r="F40" s="42">
        <f t="shared" si="24"/>
        <v>2.5</v>
      </c>
      <c r="G40" s="29">
        <v>113</v>
      </c>
      <c r="H40" s="26"/>
      <c r="I40" s="31">
        <f t="shared" si="0"/>
        <v>113</v>
      </c>
      <c r="J40" s="31">
        <v>-6</v>
      </c>
      <c r="K40" s="31">
        <f t="shared" si="1"/>
        <v>107</v>
      </c>
      <c r="L40" s="33">
        <f t="shared" si="2"/>
        <v>127</v>
      </c>
      <c r="M40" s="36">
        <v>72</v>
      </c>
      <c r="N40" s="35">
        <v>19866.96</v>
      </c>
      <c r="O40" s="35">
        <f t="shared" si="3"/>
        <v>17165.053439999996</v>
      </c>
      <c r="P40" s="36"/>
      <c r="Q40" s="36"/>
      <c r="R40" s="35"/>
      <c r="S40" s="36">
        <v>11</v>
      </c>
      <c r="T40" s="142">
        <v>20000</v>
      </c>
      <c r="U40" s="37">
        <f>(T40*S40*12)/1000</f>
        <v>2640</v>
      </c>
      <c r="V40" s="36">
        <v>4</v>
      </c>
      <c r="W40" s="34">
        <v>20523.72</v>
      </c>
      <c r="X40" s="35">
        <f t="shared" si="18"/>
        <v>985.1385600000001</v>
      </c>
      <c r="Y40" s="36"/>
      <c r="Z40" s="34"/>
      <c r="AA40" s="35"/>
      <c r="AB40" s="36"/>
      <c r="AC40" s="38"/>
      <c r="AD40" s="35"/>
      <c r="AE40" s="39">
        <v>5</v>
      </c>
      <c r="AF40" s="39">
        <v>6</v>
      </c>
      <c r="AG40" s="38">
        <v>20000</v>
      </c>
      <c r="AH40" s="37">
        <f t="shared" si="6"/>
        <v>2640</v>
      </c>
      <c r="AI40" s="36">
        <v>7.5</v>
      </c>
      <c r="AJ40" s="35">
        <v>1</v>
      </c>
      <c r="AK40" s="35">
        <v>35000</v>
      </c>
      <c r="AL40" s="37">
        <f t="shared" si="7"/>
        <v>420</v>
      </c>
      <c r="AM40" s="35">
        <v>2</v>
      </c>
      <c r="AN40" s="35">
        <v>28000</v>
      </c>
      <c r="AO40" s="37">
        <f t="shared" si="8"/>
        <v>672</v>
      </c>
      <c r="AP40" s="35">
        <f t="shared" si="9"/>
        <v>4.5</v>
      </c>
      <c r="AQ40" s="35">
        <v>16000</v>
      </c>
      <c r="AR40" s="37">
        <f t="shared" si="10"/>
        <v>864</v>
      </c>
      <c r="AS40" s="36">
        <v>8.5</v>
      </c>
      <c r="AT40" s="36"/>
      <c r="AU40" s="35">
        <v>11280</v>
      </c>
      <c r="AV40" s="35">
        <f t="shared" si="11"/>
        <v>1150.56</v>
      </c>
      <c r="AW40" s="36">
        <v>7</v>
      </c>
      <c r="AX40" s="35">
        <v>20000</v>
      </c>
      <c r="AY40" s="37">
        <f t="shared" si="12"/>
        <v>1680</v>
      </c>
      <c r="AZ40" s="36">
        <v>4</v>
      </c>
      <c r="BA40" s="36">
        <v>2</v>
      </c>
      <c r="BB40" s="34">
        <v>16000</v>
      </c>
      <c r="BC40" s="38">
        <f t="shared" si="13"/>
        <v>1152</v>
      </c>
      <c r="BD40" s="134">
        <f t="shared" si="14"/>
        <v>29368.751999999997</v>
      </c>
      <c r="BE40" s="134">
        <f t="shared" si="15"/>
        <v>8869.3631039999982</v>
      </c>
      <c r="BF40" s="134">
        <f t="shared" si="16"/>
        <v>38238.115103999997</v>
      </c>
    </row>
    <row r="41" spans="1:58" s="67" customFormat="1" x14ac:dyDescent="0.2">
      <c r="A41" s="54">
        <v>28</v>
      </c>
      <c r="B41" s="55" t="s">
        <v>65</v>
      </c>
      <c r="C41" s="56" t="s">
        <v>34</v>
      </c>
      <c r="D41" s="57">
        <v>21686</v>
      </c>
      <c r="E41" s="58">
        <v>203</v>
      </c>
      <c r="F41" s="59">
        <f t="shared" si="24"/>
        <v>30</v>
      </c>
      <c r="G41" s="60">
        <v>173</v>
      </c>
      <c r="H41" s="56"/>
      <c r="I41" s="61">
        <f t="shared" si="0"/>
        <v>173</v>
      </c>
      <c r="J41" s="61">
        <v>-18</v>
      </c>
      <c r="K41" s="61">
        <f t="shared" si="1"/>
        <v>155</v>
      </c>
      <c r="L41" s="61">
        <f t="shared" si="2"/>
        <v>109</v>
      </c>
      <c r="M41" s="62">
        <v>67</v>
      </c>
      <c r="N41" s="63">
        <v>19866.96</v>
      </c>
      <c r="O41" s="63">
        <f t="shared" si="3"/>
        <v>15973.035839999999</v>
      </c>
      <c r="P41" s="62"/>
      <c r="Q41" s="62"/>
      <c r="R41" s="63"/>
      <c r="S41" s="62">
        <v>4.5</v>
      </c>
      <c r="T41" s="62">
        <v>20000</v>
      </c>
      <c r="U41" s="63">
        <f t="shared" ref="U41:U43" si="25">(T41*S41*12)/1000</f>
        <v>1080</v>
      </c>
      <c r="V41" s="62"/>
      <c r="W41" s="62"/>
      <c r="X41" s="63"/>
      <c r="Y41" s="62"/>
      <c r="Z41" s="62"/>
      <c r="AA41" s="63"/>
      <c r="AB41" s="62">
        <v>0.5</v>
      </c>
      <c r="AC41" s="65">
        <v>20000</v>
      </c>
      <c r="AD41" s="63">
        <f t="shared" si="5"/>
        <v>120</v>
      </c>
      <c r="AE41" s="66">
        <v>11</v>
      </c>
      <c r="AF41" s="66">
        <v>3</v>
      </c>
      <c r="AG41" s="65">
        <v>20000</v>
      </c>
      <c r="AH41" s="64">
        <f t="shared" si="6"/>
        <v>3360</v>
      </c>
      <c r="AI41" s="62">
        <v>9</v>
      </c>
      <c r="AJ41" s="63">
        <v>1</v>
      </c>
      <c r="AK41" s="63">
        <v>35000</v>
      </c>
      <c r="AL41" s="64">
        <f t="shared" si="7"/>
        <v>420</v>
      </c>
      <c r="AM41" s="63">
        <v>2</v>
      </c>
      <c r="AN41" s="63">
        <v>28000</v>
      </c>
      <c r="AO41" s="64">
        <f t="shared" si="8"/>
        <v>672</v>
      </c>
      <c r="AP41" s="63">
        <f t="shared" si="9"/>
        <v>6</v>
      </c>
      <c r="AQ41" s="63">
        <v>16000</v>
      </c>
      <c r="AR41" s="64">
        <f t="shared" si="10"/>
        <v>1152</v>
      </c>
      <c r="AS41" s="62">
        <v>5</v>
      </c>
      <c r="AT41" s="62"/>
      <c r="AU41" s="63">
        <v>12408</v>
      </c>
      <c r="AV41" s="63">
        <f t="shared" si="11"/>
        <v>744.48</v>
      </c>
      <c r="AW41" s="62">
        <v>6</v>
      </c>
      <c r="AX41" s="63">
        <v>20000</v>
      </c>
      <c r="AY41" s="64">
        <f t="shared" si="12"/>
        <v>1440</v>
      </c>
      <c r="AZ41" s="62">
        <v>2</v>
      </c>
      <c r="BA41" s="62">
        <v>1</v>
      </c>
      <c r="BB41" s="62">
        <v>16000</v>
      </c>
      <c r="BC41" s="65">
        <f t="shared" si="13"/>
        <v>576</v>
      </c>
      <c r="BD41" s="134">
        <f t="shared" si="14"/>
        <v>25537.515839999996</v>
      </c>
      <c r="BE41" s="134">
        <f t="shared" si="15"/>
        <v>7712.3297836799984</v>
      </c>
      <c r="BF41" s="134">
        <f t="shared" si="16"/>
        <v>33249.845623679998</v>
      </c>
    </row>
    <row r="42" spans="1:58" s="41" customFormat="1" x14ac:dyDescent="0.2">
      <c r="A42" s="44">
        <v>29</v>
      </c>
      <c r="B42" s="45" t="s">
        <v>66</v>
      </c>
      <c r="C42" s="26" t="s">
        <v>36</v>
      </c>
      <c r="D42" s="46">
        <v>23503</v>
      </c>
      <c r="E42" s="27">
        <v>117</v>
      </c>
      <c r="F42" s="28">
        <f t="shared" si="24"/>
        <v>5</v>
      </c>
      <c r="G42" s="29">
        <v>112</v>
      </c>
      <c r="H42" s="30">
        <v>6.5</v>
      </c>
      <c r="I42" s="31">
        <f t="shared" si="0"/>
        <v>118.5</v>
      </c>
      <c r="J42" s="32">
        <v>-6.5</v>
      </c>
      <c r="K42" s="31">
        <f t="shared" si="1"/>
        <v>112</v>
      </c>
      <c r="L42" s="33">
        <f t="shared" si="2"/>
        <v>97</v>
      </c>
      <c r="M42" s="34">
        <v>74</v>
      </c>
      <c r="N42" s="35">
        <v>19866.96</v>
      </c>
      <c r="O42" s="35">
        <f t="shared" si="3"/>
        <v>17641.860479999999</v>
      </c>
      <c r="P42" s="36"/>
      <c r="Q42" s="36"/>
      <c r="R42" s="35"/>
      <c r="S42" s="34">
        <v>1</v>
      </c>
      <c r="T42" s="142">
        <v>20000</v>
      </c>
      <c r="U42" s="37">
        <f t="shared" si="25"/>
        <v>240</v>
      </c>
      <c r="V42" s="34"/>
      <c r="W42" s="34"/>
      <c r="X42" s="35"/>
      <c r="Y42" s="34">
        <v>1</v>
      </c>
      <c r="Z42" s="34">
        <v>20523.72</v>
      </c>
      <c r="AA42" s="35">
        <f t="shared" si="19"/>
        <v>246.28464000000002</v>
      </c>
      <c r="AB42" s="34"/>
      <c r="AC42" s="38"/>
      <c r="AD42" s="35"/>
      <c r="AE42" s="39">
        <v>2</v>
      </c>
      <c r="AF42" s="40">
        <v>3</v>
      </c>
      <c r="AG42" s="38">
        <v>20000</v>
      </c>
      <c r="AH42" s="37">
        <f t="shared" si="6"/>
        <v>1200</v>
      </c>
      <c r="AI42" s="34">
        <v>5</v>
      </c>
      <c r="AJ42" s="35">
        <v>1</v>
      </c>
      <c r="AK42" s="35">
        <v>35000</v>
      </c>
      <c r="AL42" s="37">
        <f t="shared" si="7"/>
        <v>420</v>
      </c>
      <c r="AM42" s="35">
        <v>1</v>
      </c>
      <c r="AN42" s="35">
        <v>28000</v>
      </c>
      <c r="AO42" s="37">
        <f t="shared" si="8"/>
        <v>336</v>
      </c>
      <c r="AP42" s="35">
        <f t="shared" si="9"/>
        <v>3</v>
      </c>
      <c r="AQ42" s="35">
        <v>16000</v>
      </c>
      <c r="AR42" s="37">
        <f t="shared" si="10"/>
        <v>576</v>
      </c>
      <c r="AS42" s="34">
        <v>5</v>
      </c>
      <c r="AT42" s="34"/>
      <c r="AU42" s="35">
        <v>11280</v>
      </c>
      <c r="AV42" s="35">
        <f t="shared" si="11"/>
        <v>676.8</v>
      </c>
      <c r="AW42" s="34">
        <v>5</v>
      </c>
      <c r="AX42" s="35">
        <v>20000</v>
      </c>
      <c r="AY42" s="37">
        <f t="shared" si="12"/>
        <v>1200</v>
      </c>
      <c r="AZ42" s="34">
        <v>0.5</v>
      </c>
      <c r="BA42" s="34">
        <v>0.5</v>
      </c>
      <c r="BB42" s="34">
        <v>16000</v>
      </c>
      <c r="BC42" s="38">
        <f t="shared" si="13"/>
        <v>192</v>
      </c>
      <c r="BD42" s="134">
        <f t="shared" si="14"/>
        <v>22728.94512</v>
      </c>
      <c r="BE42" s="134">
        <f t="shared" si="15"/>
        <v>6864.1414262400003</v>
      </c>
      <c r="BF42" s="134">
        <f t="shared" si="16"/>
        <v>29593.08654624</v>
      </c>
    </row>
    <row r="43" spans="1:58" s="43" customFormat="1" ht="15.75" customHeight="1" x14ac:dyDescent="0.2">
      <c r="A43" s="48">
        <v>30</v>
      </c>
      <c r="B43" s="49" t="s">
        <v>67</v>
      </c>
      <c r="C43" s="26" t="s">
        <v>34</v>
      </c>
      <c r="D43" s="50">
        <v>29665</v>
      </c>
      <c r="E43" s="27">
        <v>143.5</v>
      </c>
      <c r="F43" s="42">
        <f t="shared" si="24"/>
        <v>5.5</v>
      </c>
      <c r="G43" s="29">
        <v>138</v>
      </c>
      <c r="H43" s="26">
        <v>32</v>
      </c>
      <c r="I43" s="31">
        <f t="shared" si="0"/>
        <v>170</v>
      </c>
      <c r="J43" s="31">
        <v>-4</v>
      </c>
      <c r="K43" s="31">
        <f t="shared" si="1"/>
        <v>166</v>
      </c>
      <c r="L43" s="33">
        <f t="shared" si="2"/>
        <v>163</v>
      </c>
      <c r="M43" s="36">
        <v>95</v>
      </c>
      <c r="N43" s="35">
        <v>19866.96</v>
      </c>
      <c r="O43" s="35">
        <f t="shared" si="3"/>
        <v>22648.3344</v>
      </c>
      <c r="P43" s="36">
        <v>0.5</v>
      </c>
      <c r="Q43" s="36">
        <v>41047.440000000002</v>
      </c>
      <c r="R43" s="35">
        <f>(Q43*P43*12)/1000</f>
        <v>246.28464000000002</v>
      </c>
      <c r="S43" s="36">
        <v>2</v>
      </c>
      <c r="T43" s="142">
        <v>20000</v>
      </c>
      <c r="U43" s="37">
        <f t="shared" si="25"/>
        <v>480</v>
      </c>
      <c r="V43" s="36">
        <v>4.5</v>
      </c>
      <c r="W43" s="34">
        <v>20523.72</v>
      </c>
      <c r="X43" s="35">
        <f t="shared" si="18"/>
        <v>1108.28088</v>
      </c>
      <c r="Y43" s="36"/>
      <c r="Z43" s="34"/>
      <c r="AA43" s="35"/>
      <c r="AB43" s="36">
        <v>0.5</v>
      </c>
      <c r="AC43" s="144">
        <v>20000</v>
      </c>
      <c r="AD43" s="35">
        <f t="shared" si="5"/>
        <v>120</v>
      </c>
      <c r="AE43" s="39">
        <v>14</v>
      </c>
      <c r="AF43" s="39">
        <v>10</v>
      </c>
      <c r="AG43" s="38">
        <v>20000</v>
      </c>
      <c r="AH43" s="37">
        <f t="shared" si="6"/>
        <v>5760</v>
      </c>
      <c r="AI43" s="36">
        <v>14</v>
      </c>
      <c r="AJ43" s="35">
        <v>1</v>
      </c>
      <c r="AK43" s="35">
        <v>35000</v>
      </c>
      <c r="AL43" s="37">
        <f t="shared" si="7"/>
        <v>420</v>
      </c>
      <c r="AM43" s="35">
        <v>2</v>
      </c>
      <c r="AN43" s="35">
        <v>28000</v>
      </c>
      <c r="AO43" s="37">
        <f t="shared" si="8"/>
        <v>672</v>
      </c>
      <c r="AP43" s="35">
        <f t="shared" si="9"/>
        <v>11</v>
      </c>
      <c r="AQ43" s="35">
        <v>16000</v>
      </c>
      <c r="AR43" s="37">
        <f t="shared" si="10"/>
        <v>2112</v>
      </c>
      <c r="AS43" s="36">
        <v>9.5</v>
      </c>
      <c r="AT43" s="36"/>
      <c r="AU43" s="35">
        <v>11280</v>
      </c>
      <c r="AV43" s="35">
        <f t="shared" si="11"/>
        <v>1285.92</v>
      </c>
      <c r="AW43" s="36">
        <v>9</v>
      </c>
      <c r="AX43" s="35">
        <v>20000</v>
      </c>
      <c r="AY43" s="37">
        <f t="shared" si="12"/>
        <v>2160</v>
      </c>
      <c r="AZ43" s="36">
        <v>2</v>
      </c>
      <c r="BA43" s="36">
        <v>2</v>
      </c>
      <c r="BB43" s="34">
        <v>16000</v>
      </c>
      <c r="BC43" s="38">
        <f t="shared" si="13"/>
        <v>768</v>
      </c>
      <c r="BD43" s="134">
        <f t="shared" si="14"/>
        <v>37780.819919999994</v>
      </c>
      <c r="BE43" s="134">
        <f t="shared" si="15"/>
        <v>11409.807615839998</v>
      </c>
      <c r="BF43" s="134">
        <f t="shared" si="16"/>
        <v>49190.627535839994</v>
      </c>
    </row>
    <row r="44" spans="1:58" s="43" customFormat="1" ht="15.75" customHeight="1" x14ac:dyDescent="0.2">
      <c r="A44" s="48">
        <v>31</v>
      </c>
      <c r="B44" s="49" t="s">
        <v>68</v>
      </c>
      <c r="C44" s="26" t="s">
        <v>34</v>
      </c>
      <c r="D44" s="50">
        <v>54036</v>
      </c>
      <c r="E44" s="27">
        <v>155.5</v>
      </c>
      <c r="F44" s="42">
        <f t="shared" si="24"/>
        <v>4.5</v>
      </c>
      <c r="G44" s="29">
        <v>151</v>
      </c>
      <c r="H44" s="26">
        <v>1</v>
      </c>
      <c r="I44" s="31">
        <f t="shared" si="0"/>
        <v>152</v>
      </c>
      <c r="J44" s="31">
        <v>-8</v>
      </c>
      <c r="K44" s="31">
        <f t="shared" si="1"/>
        <v>144</v>
      </c>
      <c r="L44" s="33">
        <f t="shared" si="2"/>
        <v>169</v>
      </c>
      <c r="M44" s="36">
        <v>102</v>
      </c>
      <c r="N44" s="35">
        <v>19866.96</v>
      </c>
      <c r="O44" s="35">
        <f t="shared" si="3"/>
        <v>24317.159039999999</v>
      </c>
      <c r="P44" s="36">
        <v>0.5</v>
      </c>
      <c r="Q44" s="36">
        <v>41047.440000000002</v>
      </c>
      <c r="R44" s="35">
        <f>(Q44*P44*12)/1000</f>
        <v>246.28464000000002</v>
      </c>
      <c r="S44" s="36">
        <v>9.5</v>
      </c>
      <c r="T44" s="142">
        <v>20000</v>
      </c>
      <c r="U44" s="37">
        <f t="shared" ref="U44:U52" si="26">(T44*S44*12)/1000</f>
        <v>2280</v>
      </c>
      <c r="V44" s="36">
        <v>4</v>
      </c>
      <c r="W44" s="34">
        <v>20523.72</v>
      </c>
      <c r="X44" s="35">
        <f t="shared" si="18"/>
        <v>985.1385600000001</v>
      </c>
      <c r="Y44" s="36"/>
      <c r="Z44" s="34"/>
      <c r="AA44" s="35"/>
      <c r="AB44" s="36">
        <v>0.5</v>
      </c>
      <c r="AC44" s="144">
        <v>20000</v>
      </c>
      <c r="AD44" s="35">
        <f t="shared" si="5"/>
        <v>120</v>
      </c>
      <c r="AE44" s="39">
        <v>11</v>
      </c>
      <c r="AF44" s="39">
        <v>4</v>
      </c>
      <c r="AG44" s="38">
        <v>20000</v>
      </c>
      <c r="AH44" s="37">
        <f t="shared" si="6"/>
        <v>3600</v>
      </c>
      <c r="AI44" s="36">
        <v>15</v>
      </c>
      <c r="AJ44" s="35">
        <v>1</v>
      </c>
      <c r="AK44" s="35">
        <v>35000</v>
      </c>
      <c r="AL44" s="37">
        <f t="shared" si="7"/>
        <v>420</v>
      </c>
      <c r="AM44" s="35">
        <v>3</v>
      </c>
      <c r="AN44" s="35">
        <v>28000</v>
      </c>
      <c r="AO44" s="37">
        <f t="shared" si="8"/>
        <v>1008</v>
      </c>
      <c r="AP44" s="35">
        <f t="shared" si="9"/>
        <v>11</v>
      </c>
      <c r="AQ44" s="35">
        <v>16000</v>
      </c>
      <c r="AR44" s="37">
        <f t="shared" si="10"/>
        <v>2112</v>
      </c>
      <c r="AS44" s="36">
        <v>10</v>
      </c>
      <c r="AT44" s="36"/>
      <c r="AU44" s="35">
        <v>11280</v>
      </c>
      <c r="AV44" s="35">
        <f t="shared" si="11"/>
        <v>1353.6</v>
      </c>
      <c r="AW44" s="36">
        <v>7</v>
      </c>
      <c r="AX44" s="35">
        <v>20000</v>
      </c>
      <c r="AY44" s="37">
        <f t="shared" si="12"/>
        <v>1680</v>
      </c>
      <c r="AZ44" s="36">
        <v>4</v>
      </c>
      <c r="BA44" s="36">
        <v>1.5</v>
      </c>
      <c r="BB44" s="34">
        <v>16000</v>
      </c>
      <c r="BC44" s="38">
        <f t="shared" si="13"/>
        <v>1056</v>
      </c>
      <c r="BD44" s="134">
        <f t="shared" si="14"/>
        <v>39178.182240000002</v>
      </c>
      <c r="BE44" s="134">
        <f t="shared" si="15"/>
        <v>11831.81103648</v>
      </c>
      <c r="BF44" s="134">
        <f t="shared" si="16"/>
        <v>51009.993276480003</v>
      </c>
    </row>
    <row r="45" spans="1:58" s="43" customFormat="1" x14ac:dyDescent="0.2">
      <c r="A45" s="48">
        <v>32</v>
      </c>
      <c r="B45" s="49" t="s">
        <v>69</v>
      </c>
      <c r="C45" s="26" t="s">
        <v>34</v>
      </c>
      <c r="D45" s="50">
        <v>54732</v>
      </c>
      <c r="E45" s="27">
        <v>148</v>
      </c>
      <c r="F45" s="42">
        <f t="shared" si="24"/>
        <v>3</v>
      </c>
      <c r="G45" s="29">
        <v>145</v>
      </c>
      <c r="H45" s="26">
        <v>5.5</v>
      </c>
      <c r="I45" s="31">
        <f t="shared" si="0"/>
        <v>150.5</v>
      </c>
      <c r="J45" s="31">
        <v>-9.5</v>
      </c>
      <c r="K45" s="31">
        <f t="shared" si="1"/>
        <v>141</v>
      </c>
      <c r="L45" s="33">
        <f t="shared" si="2"/>
        <v>182</v>
      </c>
      <c r="M45" s="36">
        <v>108</v>
      </c>
      <c r="N45" s="35">
        <v>19866.96</v>
      </c>
      <c r="O45" s="35">
        <f t="shared" si="3"/>
        <v>25747.580159999998</v>
      </c>
      <c r="P45" s="36">
        <v>1.5</v>
      </c>
      <c r="Q45" s="36">
        <v>41047.440000000002</v>
      </c>
      <c r="R45" s="35">
        <f>(Q45*P45*12)/1000</f>
        <v>738.85392000000002</v>
      </c>
      <c r="S45" s="36">
        <v>11</v>
      </c>
      <c r="T45" s="142">
        <v>20000</v>
      </c>
      <c r="U45" s="37">
        <f t="shared" si="26"/>
        <v>2640</v>
      </c>
      <c r="V45" s="36">
        <v>4.5</v>
      </c>
      <c r="W45" s="34">
        <v>20523.72</v>
      </c>
      <c r="X45" s="35">
        <f t="shared" si="18"/>
        <v>1108.28088</v>
      </c>
      <c r="Y45" s="36"/>
      <c r="Z45" s="34"/>
      <c r="AA45" s="35"/>
      <c r="AB45" s="36">
        <v>0.5</v>
      </c>
      <c r="AC45" s="144">
        <v>20000</v>
      </c>
      <c r="AD45" s="35">
        <f t="shared" si="5"/>
        <v>120</v>
      </c>
      <c r="AE45" s="39">
        <v>17</v>
      </c>
      <c r="AF45" s="39">
        <v>4</v>
      </c>
      <c r="AG45" s="38">
        <v>20000</v>
      </c>
      <c r="AH45" s="37">
        <f t="shared" si="6"/>
        <v>5040</v>
      </c>
      <c r="AI45" s="36">
        <v>11.5</v>
      </c>
      <c r="AJ45" s="35">
        <v>1</v>
      </c>
      <c r="AK45" s="35">
        <v>35000</v>
      </c>
      <c r="AL45" s="37">
        <f t="shared" si="7"/>
        <v>420</v>
      </c>
      <c r="AM45" s="35">
        <v>2</v>
      </c>
      <c r="AN45" s="35">
        <v>28000</v>
      </c>
      <c r="AO45" s="37">
        <f t="shared" si="8"/>
        <v>672</v>
      </c>
      <c r="AP45" s="35">
        <f t="shared" si="9"/>
        <v>8.5</v>
      </c>
      <c r="AQ45" s="35">
        <v>16000</v>
      </c>
      <c r="AR45" s="37">
        <f t="shared" si="10"/>
        <v>1632</v>
      </c>
      <c r="AS45" s="36">
        <v>9</v>
      </c>
      <c r="AT45" s="36">
        <v>2</v>
      </c>
      <c r="AU45" s="35">
        <v>11280</v>
      </c>
      <c r="AV45" s="35">
        <f t="shared" si="11"/>
        <v>1488.96</v>
      </c>
      <c r="AW45" s="36">
        <v>9</v>
      </c>
      <c r="AX45" s="35">
        <v>20000</v>
      </c>
      <c r="AY45" s="37">
        <f t="shared" si="12"/>
        <v>2160</v>
      </c>
      <c r="AZ45" s="36">
        <v>3</v>
      </c>
      <c r="BA45" s="36">
        <v>1</v>
      </c>
      <c r="BB45" s="34">
        <v>16000</v>
      </c>
      <c r="BC45" s="38">
        <f t="shared" si="13"/>
        <v>768</v>
      </c>
      <c r="BD45" s="134">
        <f t="shared" si="14"/>
        <v>42535.674959999997</v>
      </c>
      <c r="BE45" s="134">
        <f t="shared" si="15"/>
        <v>12845.773837919998</v>
      </c>
      <c r="BF45" s="134">
        <f t="shared" si="16"/>
        <v>55381.448797919991</v>
      </c>
    </row>
    <row r="46" spans="1:58" s="67" customFormat="1" x14ac:dyDescent="0.2">
      <c r="A46" s="54">
        <v>33</v>
      </c>
      <c r="B46" s="55" t="s">
        <v>70</v>
      </c>
      <c r="C46" s="56" t="s">
        <v>34</v>
      </c>
      <c r="D46" s="57">
        <v>28587</v>
      </c>
      <c r="E46" s="58">
        <v>121</v>
      </c>
      <c r="F46" s="59">
        <f t="shared" ref="F46:F51" si="27">E46-G46</f>
        <v>2</v>
      </c>
      <c r="G46" s="60">
        <v>119</v>
      </c>
      <c r="H46" s="56">
        <v>5</v>
      </c>
      <c r="I46" s="61">
        <f t="shared" si="0"/>
        <v>124</v>
      </c>
      <c r="J46" s="61">
        <v>-6</v>
      </c>
      <c r="K46" s="61">
        <f t="shared" si="1"/>
        <v>118</v>
      </c>
      <c r="L46" s="61">
        <f t="shared" si="2"/>
        <v>106</v>
      </c>
      <c r="M46" s="62">
        <v>64</v>
      </c>
      <c r="N46" s="63">
        <v>19866.96</v>
      </c>
      <c r="O46" s="63">
        <f t="shared" si="3"/>
        <v>15257.825279999999</v>
      </c>
      <c r="P46" s="62">
        <v>0.5</v>
      </c>
      <c r="Q46" s="62">
        <v>41047.440000000002</v>
      </c>
      <c r="R46" s="63">
        <f t="shared" ref="R46" si="28">(Q46*P46*12)/1000</f>
        <v>246.28464000000002</v>
      </c>
      <c r="S46" s="62">
        <v>0</v>
      </c>
      <c r="T46" s="62">
        <v>20000</v>
      </c>
      <c r="U46" s="64">
        <f t="shared" si="26"/>
        <v>0</v>
      </c>
      <c r="V46" s="62">
        <v>2</v>
      </c>
      <c r="W46" s="62">
        <v>20523.72</v>
      </c>
      <c r="X46" s="63">
        <f t="shared" si="18"/>
        <v>492.56928000000005</v>
      </c>
      <c r="Y46" s="62">
        <v>4</v>
      </c>
      <c r="Z46" s="62">
        <v>20523.72</v>
      </c>
      <c r="AA46" s="63">
        <f t="shared" si="19"/>
        <v>985.1385600000001</v>
      </c>
      <c r="AB46" s="62">
        <v>0.5</v>
      </c>
      <c r="AC46" s="65">
        <v>20000</v>
      </c>
      <c r="AD46" s="63">
        <f t="shared" si="5"/>
        <v>120</v>
      </c>
      <c r="AE46" s="66">
        <v>5</v>
      </c>
      <c r="AF46" s="66">
        <v>1</v>
      </c>
      <c r="AG46" s="65">
        <v>20000</v>
      </c>
      <c r="AH46" s="64">
        <f t="shared" si="6"/>
        <v>1440</v>
      </c>
      <c r="AI46" s="62">
        <v>8</v>
      </c>
      <c r="AJ46" s="63">
        <v>1</v>
      </c>
      <c r="AK46" s="63">
        <v>35000</v>
      </c>
      <c r="AL46" s="64">
        <f t="shared" si="7"/>
        <v>420</v>
      </c>
      <c r="AM46" s="63">
        <v>2</v>
      </c>
      <c r="AN46" s="63">
        <v>28000</v>
      </c>
      <c r="AO46" s="64">
        <f t="shared" si="8"/>
        <v>672</v>
      </c>
      <c r="AP46" s="63">
        <f t="shared" si="9"/>
        <v>5</v>
      </c>
      <c r="AQ46" s="63">
        <v>16000</v>
      </c>
      <c r="AR46" s="64">
        <f t="shared" si="10"/>
        <v>960</v>
      </c>
      <c r="AS46" s="62">
        <v>14</v>
      </c>
      <c r="AT46" s="62"/>
      <c r="AU46" s="63">
        <v>12408</v>
      </c>
      <c r="AV46" s="63">
        <f t="shared" si="11"/>
        <v>2084.5439999999999</v>
      </c>
      <c r="AW46" s="62">
        <v>6</v>
      </c>
      <c r="AX46" s="63">
        <v>20000</v>
      </c>
      <c r="AY46" s="64">
        <f t="shared" si="12"/>
        <v>1440</v>
      </c>
      <c r="AZ46" s="62">
        <v>1</v>
      </c>
      <c r="BA46" s="62"/>
      <c r="BB46" s="62">
        <v>16000</v>
      </c>
      <c r="BC46" s="65">
        <f t="shared" si="13"/>
        <v>192</v>
      </c>
      <c r="BD46" s="134">
        <f t="shared" si="14"/>
        <v>24310.36176</v>
      </c>
      <c r="BE46" s="134">
        <f t="shared" si="15"/>
        <v>7341.7292515199997</v>
      </c>
      <c r="BF46" s="134">
        <f t="shared" si="16"/>
        <v>31652.091011519999</v>
      </c>
    </row>
    <row r="47" spans="1:58" s="18" customFormat="1" x14ac:dyDescent="0.2">
      <c r="A47" s="19">
        <v>34</v>
      </c>
      <c r="B47" s="20" t="s">
        <v>71</v>
      </c>
      <c r="C47" s="21" t="s">
        <v>34</v>
      </c>
      <c r="D47" s="22">
        <v>22108</v>
      </c>
      <c r="E47" s="23">
        <v>162</v>
      </c>
      <c r="F47" s="12">
        <f t="shared" si="27"/>
        <v>8</v>
      </c>
      <c r="G47" s="13">
        <v>154</v>
      </c>
      <c r="H47" s="21"/>
      <c r="I47" s="15">
        <f t="shared" si="0"/>
        <v>154</v>
      </c>
      <c r="J47" s="15">
        <v>-12</v>
      </c>
      <c r="K47" s="15">
        <f t="shared" si="1"/>
        <v>142</v>
      </c>
      <c r="L47" s="15">
        <f t="shared" si="2"/>
        <v>130</v>
      </c>
      <c r="M47" s="24">
        <v>90</v>
      </c>
      <c r="N47" s="14">
        <v>19866.96</v>
      </c>
      <c r="O47" s="14">
        <f t="shared" si="3"/>
        <v>21456.316799999997</v>
      </c>
      <c r="P47" s="24"/>
      <c r="Q47" s="24"/>
      <c r="R47" s="14"/>
      <c r="S47" s="24">
        <v>1</v>
      </c>
      <c r="T47" s="24">
        <v>20000</v>
      </c>
      <c r="U47" s="16">
        <f t="shared" si="26"/>
        <v>240</v>
      </c>
      <c r="V47" s="24"/>
      <c r="W47" s="24"/>
      <c r="X47" s="14"/>
      <c r="Y47" s="24"/>
      <c r="Z47" s="24"/>
      <c r="AA47" s="14"/>
      <c r="AB47" s="24"/>
      <c r="AC47" s="17"/>
      <c r="AD47" s="14"/>
      <c r="AE47" s="25">
        <v>12</v>
      </c>
      <c r="AF47" s="25">
        <v>5</v>
      </c>
      <c r="AG47" s="17">
        <v>20000</v>
      </c>
      <c r="AH47" s="16">
        <f t="shared" si="6"/>
        <v>4080</v>
      </c>
      <c r="AI47" s="24">
        <v>8</v>
      </c>
      <c r="AJ47" s="14">
        <v>1</v>
      </c>
      <c r="AK47" s="14">
        <v>35000</v>
      </c>
      <c r="AL47" s="16">
        <f t="shared" si="7"/>
        <v>420</v>
      </c>
      <c r="AM47" s="14">
        <v>1</v>
      </c>
      <c r="AN47" s="14">
        <v>28000</v>
      </c>
      <c r="AO47" s="16">
        <f t="shared" si="8"/>
        <v>336</v>
      </c>
      <c r="AP47" s="14">
        <f t="shared" si="9"/>
        <v>6</v>
      </c>
      <c r="AQ47" s="14">
        <v>16000</v>
      </c>
      <c r="AR47" s="16">
        <f t="shared" si="10"/>
        <v>1152</v>
      </c>
      <c r="AS47" s="24">
        <v>5</v>
      </c>
      <c r="AT47" s="24"/>
      <c r="AU47" s="14">
        <v>12972</v>
      </c>
      <c r="AV47" s="14">
        <f t="shared" si="11"/>
        <v>778.32</v>
      </c>
      <c r="AW47" s="24">
        <v>6</v>
      </c>
      <c r="AX47" s="14">
        <v>20000</v>
      </c>
      <c r="AY47" s="16">
        <f t="shared" si="12"/>
        <v>1440</v>
      </c>
      <c r="AZ47" s="24">
        <v>2</v>
      </c>
      <c r="BA47" s="24">
        <v>1</v>
      </c>
      <c r="BB47" s="17">
        <v>16000</v>
      </c>
      <c r="BC47" s="17">
        <f t="shared" si="13"/>
        <v>576</v>
      </c>
      <c r="BD47" s="134">
        <f t="shared" si="14"/>
        <v>30478.636799999997</v>
      </c>
      <c r="BE47" s="134">
        <f t="shared" si="15"/>
        <v>9204.5483135999984</v>
      </c>
      <c r="BF47" s="134">
        <f t="shared" si="16"/>
        <v>39683.185113599997</v>
      </c>
    </row>
    <row r="48" spans="1:58" s="41" customFormat="1" x14ac:dyDescent="0.2">
      <c r="A48" s="189">
        <v>35</v>
      </c>
      <c r="B48" s="191" t="s">
        <v>72</v>
      </c>
      <c r="C48" s="26" t="s">
        <v>34</v>
      </c>
      <c r="D48" s="193">
        <v>27460</v>
      </c>
      <c r="E48" s="27">
        <v>127</v>
      </c>
      <c r="F48" s="28">
        <f t="shared" si="27"/>
        <v>5</v>
      </c>
      <c r="G48" s="68">
        <v>122</v>
      </c>
      <c r="H48" s="30"/>
      <c r="I48" s="31">
        <f t="shared" si="0"/>
        <v>122</v>
      </c>
      <c r="J48" s="32">
        <v>-6</v>
      </c>
      <c r="K48" s="31">
        <f t="shared" si="1"/>
        <v>116</v>
      </c>
      <c r="L48" s="33">
        <f t="shared" si="2"/>
        <v>103</v>
      </c>
      <c r="M48" s="34">
        <v>70</v>
      </c>
      <c r="N48" s="35">
        <v>19866.96</v>
      </c>
      <c r="O48" s="35">
        <f t="shared" si="3"/>
        <v>16688.2464</v>
      </c>
      <c r="P48" s="36"/>
      <c r="Q48" s="36"/>
      <c r="R48" s="35"/>
      <c r="S48" s="34">
        <v>1.5</v>
      </c>
      <c r="T48" s="142">
        <v>20000</v>
      </c>
      <c r="U48" s="37">
        <f t="shared" si="26"/>
        <v>360</v>
      </c>
      <c r="V48" s="34"/>
      <c r="W48" s="34"/>
      <c r="X48" s="35"/>
      <c r="Y48" s="34">
        <v>1</v>
      </c>
      <c r="Z48" s="34">
        <v>20523.72</v>
      </c>
      <c r="AA48" s="35">
        <f t="shared" si="19"/>
        <v>246.28464000000002</v>
      </c>
      <c r="AB48" s="34">
        <v>0.5</v>
      </c>
      <c r="AC48" s="144">
        <v>20000</v>
      </c>
      <c r="AD48" s="35">
        <f t="shared" si="5"/>
        <v>120</v>
      </c>
      <c r="AE48" s="39">
        <v>6</v>
      </c>
      <c r="AF48" s="40">
        <v>3</v>
      </c>
      <c r="AG48" s="38">
        <v>20000</v>
      </c>
      <c r="AH48" s="37">
        <f t="shared" si="6"/>
        <v>2160</v>
      </c>
      <c r="AI48" s="34">
        <v>9</v>
      </c>
      <c r="AJ48" s="35">
        <v>1</v>
      </c>
      <c r="AK48" s="35">
        <v>35000</v>
      </c>
      <c r="AL48" s="37">
        <f t="shared" si="7"/>
        <v>420</v>
      </c>
      <c r="AM48" s="35">
        <v>2</v>
      </c>
      <c r="AN48" s="35">
        <v>28000</v>
      </c>
      <c r="AO48" s="37">
        <f t="shared" si="8"/>
        <v>672</v>
      </c>
      <c r="AP48" s="35">
        <f t="shared" si="9"/>
        <v>6</v>
      </c>
      <c r="AQ48" s="35">
        <v>16000</v>
      </c>
      <c r="AR48" s="37">
        <f t="shared" si="10"/>
        <v>1152</v>
      </c>
      <c r="AS48" s="34">
        <v>5</v>
      </c>
      <c r="AT48" s="34"/>
      <c r="AU48" s="35">
        <v>11280</v>
      </c>
      <c r="AV48" s="35">
        <f t="shared" si="11"/>
        <v>676.8</v>
      </c>
      <c r="AW48" s="34">
        <v>6</v>
      </c>
      <c r="AX48" s="35">
        <v>20000</v>
      </c>
      <c r="AY48" s="37">
        <f t="shared" si="12"/>
        <v>1440</v>
      </c>
      <c r="AZ48" s="34">
        <v>1</v>
      </c>
      <c r="BA48" s="34"/>
      <c r="BB48" s="34">
        <v>16000</v>
      </c>
      <c r="BC48" s="38">
        <f t="shared" si="13"/>
        <v>192</v>
      </c>
      <c r="BD48" s="134">
        <f t="shared" si="14"/>
        <v>24127.331040000001</v>
      </c>
      <c r="BE48" s="134">
        <f t="shared" si="15"/>
        <v>7286.4539740800001</v>
      </c>
      <c r="BF48" s="134">
        <f t="shared" si="16"/>
        <v>31413.78501408</v>
      </c>
    </row>
    <row r="49" spans="1:58" s="41" customFormat="1" x14ac:dyDescent="0.2">
      <c r="A49" s="190"/>
      <c r="B49" s="192"/>
      <c r="C49" s="26" t="s">
        <v>39</v>
      </c>
      <c r="D49" s="194"/>
      <c r="E49" s="27">
        <v>33</v>
      </c>
      <c r="F49" s="28">
        <f t="shared" si="27"/>
        <v>3</v>
      </c>
      <c r="G49" s="29">
        <v>30</v>
      </c>
      <c r="H49" s="30"/>
      <c r="I49" s="31">
        <f t="shared" si="0"/>
        <v>30</v>
      </c>
      <c r="J49" s="32">
        <v>-3</v>
      </c>
      <c r="K49" s="31">
        <f t="shared" si="1"/>
        <v>27</v>
      </c>
      <c r="L49" s="33">
        <f t="shared" si="2"/>
        <v>28</v>
      </c>
      <c r="M49" s="34"/>
      <c r="N49" s="35">
        <v>19866.96</v>
      </c>
      <c r="O49" s="35">
        <f t="shared" si="3"/>
        <v>0</v>
      </c>
      <c r="P49" s="36">
        <v>0.5</v>
      </c>
      <c r="Q49" s="36">
        <v>41047.440000000002</v>
      </c>
      <c r="R49" s="35">
        <f>(Q49*P49*12)/1000</f>
        <v>246.28464000000002</v>
      </c>
      <c r="S49" s="34">
        <v>5</v>
      </c>
      <c r="T49" s="142">
        <v>20000</v>
      </c>
      <c r="U49" s="37">
        <f t="shared" si="26"/>
        <v>1200</v>
      </c>
      <c r="V49" s="34">
        <v>4</v>
      </c>
      <c r="W49" s="34">
        <v>20523.72</v>
      </c>
      <c r="X49" s="35">
        <f t="shared" si="18"/>
        <v>985.1385600000001</v>
      </c>
      <c r="Y49" s="34">
        <v>3</v>
      </c>
      <c r="Z49" s="34">
        <v>20523.72</v>
      </c>
      <c r="AA49" s="35">
        <f t="shared" si="19"/>
        <v>738.85392000000002</v>
      </c>
      <c r="AB49" s="34"/>
      <c r="AC49" s="38"/>
      <c r="AD49" s="35"/>
      <c r="AE49" s="39"/>
      <c r="AF49" s="40">
        <v>3</v>
      </c>
      <c r="AG49" s="38">
        <v>20000</v>
      </c>
      <c r="AH49" s="37">
        <f t="shared" si="6"/>
        <v>720</v>
      </c>
      <c r="AI49" s="34">
        <v>4.5</v>
      </c>
      <c r="AJ49" s="35">
        <v>1</v>
      </c>
      <c r="AK49" s="35">
        <v>35000</v>
      </c>
      <c r="AL49" s="37">
        <f t="shared" si="7"/>
        <v>420</v>
      </c>
      <c r="AM49" s="35">
        <v>1</v>
      </c>
      <c r="AN49" s="35">
        <v>28000</v>
      </c>
      <c r="AO49" s="37">
        <f t="shared" si="8"/>
        <v>336</v>
      </c>
      <c r="AP49" s="35">
        <f t="shared" si="9"/>
        <v>2.5</v>
      </c>
      <c r="AQ49" s="35">
        <v>16000</v>
      </c>
      <c r="AR49" s="37">
        <f t="shared" si="10"/>
        <v>480</v>
      </c>
      <c r="AS49" s="34">
        <v>4</v>
      </c>
      <c r="AT49" s="34"/>
      <c r="AU49" s="35">
        <v>11280</v>
      </c>
      <c r="AV49" s="35">
        <f t="shared" si="11"/>
        <v>541.44000000000005</v>
      </c>
      <c r="AW49" s="34">
        <v>3</v>
      </c>
      <c r="AX49" s="35">
        <v>20000</v>
      </c>
      <c r="AY49" s="37">
        <f t="shared" si="12"/>
        <v>720</v>
      </c>
      <c r="AZ49" s="34">
        <v>1</v>
      </c>
      <c r="BA49" s="34"/>
      <c r="BB49" s="34">
        <v>16000</v>
      </c>
      <c r="BC49" s="38">
        <f t="shared" si="13"/>
        <v>192</v>
      </c>
      <c r="BD49" s="134">
        <f t="shared" si="14"/>
        <v>6579.7171200000012</v>
      </c>
      <c r="BE49" s="134">
        <f t="shared" si="15"/>
        <v>1987.0745702400002</v>
      </c>
      <c r="BF49" s="134">
        <f t="shared" si="16"/>
        <v>8566.7916902400011</v>
      </c>
    </row>
    <row r="50" spans="1:58" s="43" customFormat="1" x14ac:dyDescent="0.2">
      <c r="A50" s="211">
        <v>36</v>
      </c>
      <c r="B50" s="207" t="s">
        <v>73</v>
      </c>
      <c r="C50" s="69" t="s">
        <v>34</v>
      </c>
      <c r="D50" s="209">
        <v>125454</v>
      </c>
      <c r="E50" s="42">
        <v>362</v>
      </c>
      <c r="F50" s="42">
        <f t="shared" si="27"/>
        <v>15</v>
      </c>
      <c r="G50" s="29">
        <v>347</v>
      </c>
      <c r="H50" s="26"/>
      <c r="I50" s="31">
        <f t="shared" si="0"/>
        <v>347</v>
      </c>
      <c r="J50" s="31">
        <v>-10</v>
      </c>
      <c r="K50" s="31">
        <f t="shared" si="1"/>
        <v>337</v>
      </c>
      <c r="L50" s="33">
        <f t="shared" si="2"/>
        <v>394</v>
      </c>
      <c r="M50" s="36">
        <v>266</v>
      </c>
      <c r="N50" s="35">
        <v>19866.96</v>
      </c>
      <c r="O50" s="35">
        <f t="shared" si="3"/>
        <v>63415.336319999995</v>
      </c>
      <c r="P50" s="36"/>
      <c r="Q50" s="36"/>
      <c r="R50" s="35"/>
      <c r="S50" s="36">
        <v>5</v>
      </c>
      <c r="T50" s="142">
        <v>20000</v>
      </c>
      <c r="U50" s="37">
        <f t="shared" si="26"/>
        <v>1200</v>
      </c>
      <c r="V50" s="36">
        <v>2</v>
      </c>
      <c r="W50" s="34">
        <v>20523.72</v>
      </c>
      <c r="X50" s="35">
        <f t="shared" si="18"/>
        <v>492.56928000000005</v>
      </c>
      <c r="Y50" s="36">
        <v>3</v>
      </c>
      <c r="Z50" s="34">
        <v>20523.72</v>
      </c>
      <c r="AA50" s="35">
        <f t="shared" si="19"/>
        <v>738.85392000000002</v>
      </c>
      <c r="AB50" s="36">
        <v>1</v>
      </c>
      <c r="AC50" s="144">
        <v>20000</v>
      </c>
      <c r="AD50" s="35">
        <f t="shared" si="5"/>
        <v>240</v>
      </c>
      <c r="AE50" s="39">
        <v>30</v>
      </c>
      <c r="AF50" s="39">
        <v>27</v>
      </c>
      <c r="AG50" s="38">
        <v>20000</v>
      </c>
      <c r="AH50" s="37">
        <f t="shared" si="6"/>
        <v>13680</v>
      </c>
      <c r="AI50" s="36">
        <v>9</v>
      </c>
      <c r="AJ50" s="35">
        <v>1</v>
      </c>
      <c r="AK50" s="35">
        <v>35000</v>
      </c>
      <c r="AL50" s="37">
        <f t="shared" si="7"/>
        <v>420</v>
      </c>
      <c r="AM50" s="35">
        <v>3</v>
      </c>
      <c r="AN50" s="35">
        <v>28000</v>
      </c>
      <c r="AO50" s="37">
        <f t="shared" si="8"/>
        <v>1008</v>
      </c>
      <c r="AP50" s="35">
        <f t="shared" si="9"/>
        <v>5</v>
      </c>
      <c r="AQ50" s="35">
        <v>16000</v>
      </c>
      <c r="AR50" s="37">
        <f t="shared" si="10"/>
        <v>960</v>
      </c>
      <c r="AS50" s="36">
        <v>23</v>
      </c>
      <c r="AT50" s="36"/>
      <c r="AU50" s="35">
        <v>11280</v>
      </c>
      <c r="AV50" s="35">
        <f t="shared" si="11"/>
        <v>3113.28</v>
      </c>
      <c r="AW50" s="36">
        <v>19</v>
      </c>
      <c r="AX50" s="35">
        <v>20000</v>
      </c>
      <c r="AY50" s="37">
        <f t="shared" si="12"/>
        <v>4560</v>
      </c>
      <c r="AZ50" s="36">
        <v>6</v>
      </c>
      <c r="BA50" s="36">
        <v>3</v>
      </c>
      <c r="BB50" s="34">
        <v>16000</v>
      </c>
      <c r="BC50" s="38">
        <f t="shared" si="13"/>
        <v>1728</v>
      </c>
      <c r="BD50" s="134">
        <f t="shared" si="14"/>
        <v>91556.039519999991</v>
      </c>
      <c r="BE50" s="134">
        <f t="shared" si="15"/>
        <v>27649.923935039995</v>
      </c>
      <c r="BF50" s="134">
        <f t="shared" si="16"/>
        <v>119205.96345503998</v>
      </c>
    </row>
    <row r="51" spans="1:58" s="43" customFormat="1" x14ac:dyDescent="0.2">
      <c r="A51" s="211"/>
      <c r="B51" s="207"/>
      <c r="C51" s="26" t="s">
        <v>39</v>
      </c>
      <c r="D51" s="209"/>
      <c r="E51" s="27">
        <v>110</v>
      </c>
      <c r="F51" s="42">
        <f t="shared" si="27"/>
        <v>3</v>
      </c>
      <c r="G51" s="29">
        <v>107</v>
      </c>
      <c r="H51" s="26"/>
      <c r="I51" s="31">
        <f t="shared" si="0"/>
        <v>107</v>
      </c>
      <c r="J51" s="32">
        <v>-6</v>
      </c>
      <c r="K51" s="31">
        <f t="shared" si="1"/>
        <v>101</v>
      </c>
      <c r="L51" s="33">
        <f t="shared" si="2"/>
        <v>105</v>
      </c>
      <c r="M51" s="36"/>
      <c r="N51" s="35">
        <v>19866.96</v>
      </c>
      <c r="O51" s="35">
        <f t="shared" si="3"/>
        <v>0</v>
      </c>
      <c r="P51" s="36">
        <v>3</v>
      </c>
      <c r="Q51" s="36">
        <v>41047.440000000002</v>
      </c>
      <c r="R51" s="35">
        <f>(Q51*P51*12)/1000</f>
        <v>1477.70784</v>
      </c>
      <c r="S51" s="36">
        <v>15</v>
      </c>
      <c r="T51" s="142">
        <v>20000</v>
      </c>
      <c r="U51" s="37">
        <f t="shared" si="26"/>
        <v>3600</v>
      </c>
      <c r="V51" s="36">
        <v>23</v>
      </c>
      <c r="W51" s="34">
        <v>20523.72</v>
      </c>
      <c r="X51" s="35">
        <f t="shared" si="18"/>
        <v>5664.5467200000003</v>
      </c>
      <c r="Y51" s="36">
        <v>4</v>
      </c>
      <c r="Z51" s="34">
        <v>20523.72</v>
      </c>
      <c r="AA51" s="35">
        <f t="shared" si="19"/>
        <v>985.1385600000001</v>
      </c>
      <c r="AB51" s="36"/>
      <c r="AC51" s="38"/>
      <c r="AD51" s="35"/>
      <c r="AE51" s="39">
        <v>9</v>
      </c>
      <c r="AF51" s="39">
        <v>20.5</v>
      </c>
      <c r="AG51" s="38">
        <v>20000</v>
      </c>
      <c r="AH51" s="37">
        <f t="shared" si="6"/>
        <v>7080</v>
      </c>
      <c r="AI51" s="36">
        <v>10</v>
      </c>
      <c r="AJ51" s="35">
        <v>1</v>
      </c>
      <c r="AK51" s="35">
        <v>35000</v>
      </c>
      <c r="AL51" s="37">
        <f t="shared" si="7"/>
        <v>420</v>
      </c>
      <c r="AM51" s="35">
        <v>3</v>
      </c>
      <c r="AN51" s="35">
        <v>28000</v>
      </c>
      <c r="AO51" s="37">
        <f t="shared" si="8"/>
        <v>1008</v>
      </c>
      <c r="AP51" s="35">
        <f t="shared" si="9"/>
        <v>6</v>
      </c>
      <c r="AQ51" s="35">
        <v>16000</v>
      </c>
      <c r="AR51" s="37">
        <f t="shared" si="10"/>
        <v>1152</v>
      </c>
      <c r="AS51" s="36">
        <v>11.5</v>
      </c>
      <c r="AT51" s="36"/>
      <c r="AU51" s="35">
        <v>11280</v>
      </c>
      <c r="AV51" s="35">
        <f t="shared" si="11"/>
        <v>1556.64</v>
      </c>
      <c r="AW51" s="36">
        <v>3</v>
      </c>
      <c r="AX51" s="35">
        <v>20000</v>
      </c>
      <c r="AY51" s="37">
        <f t="shared" si="12"/>
        <v>720</v>
      </c>
      <c r="AZ51" s="36">
        <v>4</v>
      </c>
      <c r="BA51" s="36">
        <v>2</v>
      </c>
      <c r="BB51" s="34">
        <v>16000</v>
      </c>
      <c r="BC51" s="38">
        <f t="shared" si="13"/>
        <v>1152</v>
      </c>
      <c r="BD51" s="134">
        <f t="shared" si="14"/>
        <v>24816.03312</v>
      </c>
      <c r="BE51" s="134">
        <f t="shared" si="15"/>
        <v>7494.44200224</v>
      </c>
      <c r="BF51" s="134">
        <f t="shared" si="16"/>
        <v>32310.475122240001</v>
      </c>
    </row>
    <row r="52" spans="1:58" s="43" customFormat="1" x14ac:dyDescent="0.2">
      <c r="A52" s="211"/>
      <c r="B52" s="207"/>
      <c r="C52" s="26" t="s">
        <v>56</v>
      </c>
      <c r="D52" s="209"/>
      <c r="E52" s="27">
        <v>53</v>
      </c>
      <c r="F52" s="42"/>
      <c r="G52" s="29">
        <v>53</v>
      </c>
      <c r="H52" s="26">
        <v>19</v>
      </c>
      <c r="I52" s="31">
        <f t="shared" si="0"/>
        <v>72</v>
      </c>
      <c r="J52" s="32">
        <v>-12</v>
      </c>
      <c r="K52" s="31">
        <f t="shared" si="1"/>
        <v>60</v>
      </c>
      <c r="L52" s="33">
        <f t="shared" si="2"/>
        <v>82</v>
      </c>
      <c r="M52" s="36"/>
      <c r="N52" s="35">
        <v>19866.96</v>
      </c>
      <c r="O52" s="35">
        <f t="shared" si="3"/>
        <v>0</v>
      </c>
      <c r="P52" s="36">
        <v>1</v>
      </c>
      <c r="Q52" s="36">
        <v>41047.440000000002</v>
      </c>
      <c r="R52" s="35">
        <f>(Q52*P52*12)/1000</f>
        <v>492.56928000000005</v>
      </c>
      <c r="S52" s="36">
        <v>10</v>
      </c>
      <c r="T52" s="142">
        <v>20000</v>
      </c>
      <c r="U52" s="37">
        <f t="shared" si="26"/>
        <v>2400</v>
      </c>
      <c r="V52" s="36">
        <v>5</v>
      </c>
      <c r="W52" s="34">
        <v>20523.72</v>
      </c>
      <c r="X52" s="35">
        <f t="shared" si="18"/>
        <v>1231.4232000000002</v>
      </c>
      <c r="Y52" s="36"/>
      <c r="Z52" s="34"/>
      <c r="AA52" s="35"/>
      <c r="AB52" s="36"/>
      <c r="AC52" s="38"/>
      <c r="AD52" s="35"/>
      <c r="AE52" s="39">
        <v>5</v>
      </c>
      <c r="AF52" s="39">
        <v>24</v>
      </c>
      <c r="AG52" s="38">
        <v>20000</v>
      </c>
      <c r="AH52" s="37">
        <f t="shared" si="6"/>
        <v>6960</v>
      </c>
      <c r="AI52" s="36">
        <v>8</v>
      </c>
      <c r="AJ52" s="35">
        <v>1</v>
      </c>
      <c r="AK52" s="35">
        <v>35000</v>
      </c>
      <c r="AL52" s="37">
        <f t="shared" si="7"/>
        <v>420</v>
      </c>
      <c r="AM52" s="35">
        <v>3</v>
      </c>
      <c r="AN52" s="35">
        <v>28000</v>
      </c>
      <c r="AO52" s="37">
        <f t="shared" si="8"/>
        <v>1008</v>
      </c>
      <c r="AP52" s="35">
        <f t="shared" si="9"/>
        <v>4</v>
      </c>
      <c r="AQ52" s="35">
        <v>16000</v>
      </c>
      <c r="AR52" s="37">
        <f t="shared" si="10"/>
        <v>768</v>
      </c>
      <c r="AS52" s="36">
        <v>14</v>
      </c>
      <c r="AT52" s="36">
        <v>6</v>
      </c>
      <c r="AU52" s="35">
        <v>11280</v>
      </c>
      <c r="AV52" s="35">
        <f t="shared" si="11"/>
        <v>2707.2</v>
      </c>
      <c r="AW52" s="36">
        <v>5</v>
      </c>
      <c r="AX52" s="35">
        <v>20000</v>
      </c>
      <c r="AY52" s="37">
        <f t="shared" si="12"/>
        <v>1200</v>
      </c>
      <c r="AZ52" s="36">
        <v>3</v>
      </c>
      <c r="BA52" s="36">
        <v>1</v>
      </c>
      <c r="BB52" s="34">
        <v>16000</v>
      </c>
      <c r="BC52" s="38">
        <f t="shared" si="13"/>
        <v>768</v>
      </c>
      <c r="BD52" s="134">
        <f t="shared" si="14"/>
        <v>17955.192480000002</v>
      </c>
      <c r="BE52" s="134">
        <f t="shared" si="15"/>
        <v>5422.4681289600003</v>
      </c>
      <c r="BF52" s="134">
        <f t="shared" si="16"/>
        <v>23377.660608960003</v>
      </c>
    </row>
    <row r="53" spans="1:58" s="41" customFormat="1" x14ac:dyDescent="0.2">
      <c r="A53" s="44">
        <v>37</v>
      </c>
      <c r="B53" s="45" t="s">
        <v>74</v>
      </c>
      <c r="C53" s="26" t="s">
        <v>36</v>
      </c>
      <c r="D53" s="70">
        <v>20747</v>
      </c>
      <c r="E53" s="27">
        <v>73.5</v>
      </c>
      <c r="F53" s="28"/>
      <c r="G53" s="29">
        <v>73.5</v>
      </c>
      <c r="H53" s="30">
        <v>6.5</v>
      </c>
      <c r="I53" s="31">
        <f t="shared" si="0"/>
        <v>80</v>
      </c>
      <c r="J53" s="32">
        <v>-2</v>
      </c>
      <c r="K53" s="31">
        <f t="shared" si="1"/>
        <v>78</v>
      </c>
      <c r="L53" s="33">
        <f t="shared" si="2"/>
        <v>75</v>
      </c>
      <c r="M53" s="34">
        <v>40</v>
      </c>
      <c r="N53" s="35">
        <v>19866.96</v>
      </c>
      <c r="O53" s="35">
        <f t="shared" si="3"/>
        <v>9536.1407999999992</v>
      </c>
      <c r="P53" s="36"/>
      <c r="Q53" s="36"/>
      <c r="R53" s="35"/>
      <c r="S53" s="34"/>
      <c r="T53" s="34"/>
      <c r="U53" s="37"/>
      <c r="V53" s="34">
        <v>2</v>
      </c>
      <c r="W53" s="34">
        <v>20523.72</v>
      </c>
      <c r="X53" s="35">
        <f t="shared" si="18"/>
        <v>492.56928000000005</v>
      </c>
      <c r="Y53" s="34">
        <v>0.5</v>
      </c>
      <c r="Z53" s="34">
        <v>20523.72</v>
      </c>
      <c r="AA53" s="35">
        <f t="shared" si="19"/>
        <v>123.14232000000001</v>
      </c>
      <c r="AB53" s="34">
        <v>1</v>
      </c>
      <c r="AC53" s="38">
        <v>20000</v>
      </c>
      <c r="AD53" s="35">
        <f t="shared" si="5"/>
        <v>240</v>
      </c>
      <c r="AE53" s="39">
        <v>4</v>
      </c>
      <c r="AF53" s="40">
        <v>6</v>
      </c>
      <c r="AG53" s="38">
        <v>20000</v>
      </c>
      <c r="AH53" s="37">
        <f t="shared" si="6"/>
        <v>2400</v>
      </c>
      <c r="AI53" s="34">
        <v>6.5</v>
      </c>
      <c r="AJ53" s="35">
        <v>1</v>
      </c>
      <c r="AK53" s="35">
        <v>35000</v>
      </c>
      <c r="AL53" s="37">
        <f t="shared" si="7"/>
        <v>420</v>
      </c>
      <c r="AM53" s="35">
        <v>2</v>
      </c>
      <c r="AN53" s="35">
        <v>28000</v>
      </c>
      <c r="AO53" s="37">
        <f t="shared" si="8"/>
        <v>672</v>
      </c>
      <c r="AP53" s="35">
        <f t="shared" si="9"/>
        <v>3.5</v>
      </c>
      <c r="AQ53" s="35">
        <v>16000</v>
      </c>
      <c r="AR53" s="37">
        <f t="shared" si="10"/>
        <v>672</v>
      </c>
      <c r="AS53" s="34">
        <v>8</v>
      </c>
      <c r="AT53" s="34"/>
      <c r="AU53" s="35">
        <v>11280</v>
      </c>
      <c r="AV53" s="35">
        <f t="shared" si="11"/>
        <v>1082.8800000000001</v>
      </c>
      <c r="AW53" s="34">
        <v>5</v>
      </c>
      <c r="AX53" s="35">
        <v>20000</v>
      </c>
      <c r="AY53" s="37">
        <f t="shared" si="12"/>
        <v>1200</v>
      </c>
      <c r="AZ53" s="34">
        <v>1</v>
      </c>
      <c r="BA53" s="34">
        <v>1</v>
      </c>
      <c r="BB53" s="34">
        <v>16000</v>
      </c>
      <c r="BC53" s="38">
        <f t="shared" si="13"/>
        <v>384</v>
      </c>
      <c r="BD53" s="134">
        <f t="shared" si="14"/>
        <v>17222.732400000001</v>
      </c>
      <c r="BE53" s="134">
        <f t="shared" si="15"/>
        <v>5201.2651848000005</v>
      </c>
      <c r="BF53" s="134">
        <f t="shared" si="16"/>
        <v>22423.997584800003</v>
      </c>
    </row>
    <row r="54" spans="1:58" s="18" customFormat="1" x14ac:dyDescent="0.2">
      <c r="A54" s="51">
        <v>38</v>
      </c>
      <c r="B54" s="52" t="s">
        <v>75</v>
      </c>
      <c r="C54" s="21" t="s">
        <v>34</v>
      </c>
      <c r="D54" s="53">
        <v>30203</v>
      </c>
      <c r="E54" s="23">
        <v>119</v>
      </c>
      <c r="F54" s="12"/>
      <c r="G54" s="13">
        <v>119</v>
      </c>
      <c r="H54" s="21"/>
      <c r="I54" s="15">
        <f t="shared" si="0"/>
        <v>119</v>
      </c>
      <c r="J54" s="15">
        <v>-6</v>
      </c>
      <c r="K54" s="15">
        <f t="shared" si="1"/>
        <v>113</v>
      </c>
      <c r="L54" s="15">
        <f t="shared" si="2"/>
        <v>130</v>
      </c>
      <c r="M54" s="24">
        <v>76</v>
      </c>
      <c r="N54" s="14">
        <v>19866.96</v>
      </c>
      <c r="O54" s="14">
        <f t="shared" si="3"/>
        <v>18118.667519999999</v>
      </c>
      <c r="P54" s="24"/>
      <c r="Q54" s="24"/>
      <c r="R54" s="14"/>
      <c r="S54" s="24">
        <v>3</v>
      </c>
      <c r="T54" s="24">
        <v>20000</v>
      </c>
      <c r="U54" s="16">
        <f>(T54*S54*12)/1000</f>
        <v>720</v>
      </c>
      <c r="V54" s="24">
        <v>2</v>
      </c>
      <c r="W54" s="24">
        <v>205423.72</v>
      </c>
      <c r="X54" s="14">
        <f t="shared" si="18"/>
        <v>4930.1692800000001</v>
      </c>
      <c r="Y54" s="24">
        <v>3</v>
      </c>
      <c r="Z54" s="24">
        <v>20523.72</v>
      </c>
      <c r="AA54" s="14">
        <f t="shared" si="19"/>
        <v>738.85392000000002</v>
      </c>
      <c r="AB54" s="24">
        <v>1</v>
      </c>
      <c r="AC54" s="143">
        <v>20000</v>
      </c>
      <c r="AD54" s="14">
        <f t="shared" si="5"/>
        <v>240</v>
      </c>
      <c r="AE54" s="25">
        <v>10</v>
      </c>
      <c r="AF54" s="25">
        <v>9</v>
      </c>
      <c r="AG54" s="17">
        <v>20000</v>
      </c>
      <c r="AH54" s="16">
        <f t="shared" si="6"/>
        <v>4560</v>
      </c>
      <c r="AI54" s="24">
        <v>7</v>
      </c>
      <c r="AJ54" s="14">
        <v>1</v>
      </c>
      <c r="AK54" s="14">
        <v>35000</v>
      </c>
      <c r="AL54" s="16">
        <f t="shared" si="7"/>
        <v>420</v>
      </c>
      <c r="AM54" s="14">
        <v>1</v>
      </c>
      <c r="AN54" s="14">
        <v>28000</v>
      </c>
      <c r="AO54" s="16">
        <f t="shared" si="8"/>
        <v>336</v>
      </c>
      <c r="AP54" s="14">
        <f t="shared" si="9"/>
        <v>5</v>
      </c>
      <c r="AQ54" s="14">
        <v>16000</v>
      </c>
      <c r="AR54" s="16">
        <f t="shared" si="10"/>
        <v>960</v>
      </c>
      <c r="AS54" s="24">
        <v>8</v>
      </c>
      <c r="AT54" s="24"/>
      <c r="AU54" s="14">
        <v>12972</v>
      </c>
      <c r="AV54" s="14">
        <f t="shared" si="11"/>
        <v>1245.3119999999999</v>
      </c>
      <c r="AW54" s="24">
        <v>8</v>
      </c>
      <c r="AX54" s="14">
        <v>20000</v>
      </c>
      <c r="AY54" s="16">
        <f t="shared" si="12"/>
        <v>1920</v>
      </c>
      <c r="AZ54" s="24">
        <v>2</v>
      </c>
      <c r="BA54" s="24">
        <v>1</v>
      </c>
      <c r="BB54" s="17">
        <v>16000</v>
      </c>
      <c r="BC54" s="17">
        <f t="shared" si="13"/>
        <v>576</v>
      </c>
      <c r="BD54" s="134">
        <f t="shared" si="14"/>
        <v>34765.002719999997</v>
      </c>
      <c r="BE54" s="134">
        <f t="shared" si="15"/>
        <v>10499.030821439999</v>
      </c>
      <c r="BF54" s="134">
        <f t="shared" si="16"/>
        <v>45264.033541439996</v>
      </c>
    </row>
    <row r="55" spans="1:58" s="18" customFormat="1" x14ac:dyDescent="0.2">
      <c r="A55" s="19">
        <v>39</v>
      </c>
      <c r="B55" s="20" t="s">
        <v>76</v>
      </c>
      <c r="C55" s="21" t="s">
        <v>36</v>
      </c>
      <c r="D55" s="22">
        <v>20732</v>
      </c>
      <c r="E55" s="23">
        <v>75</v>
      </c>
      <c r="F55" s="12"/>
      <c r="G55" s="13">
        <v>75</v>
      </c>
      <c r="H55" s="21">
        <v>5.5</v>
      </c>
      <c r="I55" s="15">
        <f t="shared" si="0"/>
        <v>80.5</v>
      </c>
      <c r="J55" s="15">
        <v>-2.5</v>
      </c>
      <c r="K55" s="15">
        <f t="shared" si="1"/>
        <v>78</v>
      </c>
      <c r="L55" s="15">
        <f t="shared" si="2"/>
        <v>75</v>
      </c>
      <c r="M55" s="24">
        <v>51</v>
      </c>
      <c r="N55" s="14">
        <v>19866.96</v>
      </c>
      <c r="O55" s="14">
        <f t="shared" si="3"/>
        <v>12158.579519999999</v>
      </c>
      <c r="P55" s="24"/>
      <c r="Q55" s="24"/>
      <c r="R55" s="14"/>
      <c r="S55" s="24">
        <v>1</v>
      </c>
      <c r="T55" s="24">
        <v>20000</v>
      </c>
      <c r="U55" s="16">
        <f>(T55*S55*12)/1000</f>
        <v>240</v>
      </c>
      <c r="V55" s="24">
        <v>1</v>
      </c>
      <c r="W55" s="24">
        <v>205423.72</v>
      </c>
      <c r="X55" s="14">
        <f t="shared" si="18"/>
        <v>2465.08464</v>
      </c>
      <c r="Y55" s="24">
        <v>0.5</v>
      </c>
      <c r="Z55" s="24">
        <v>20523.72</v>
      </c>
      <c r="AA55" s="14">
        <f t="shared" si="19"/>
        <v>123.14232000000001</v>
      </c>
      <c r="AB55" s="24">
        <v>1</v>
      </c>
      <c r="AC55" s="143">
        <v>20000</v>
      </c>
      <c r="AD55" s="14">
        <f t="shared" si="5"/>
        <v>240</v>
      </c>
      <c r="AE55" s="25">
        <v>4</v>
      </c>
      <c r="AF55" s="25">
        <v>3</v>
      </c>
      <c r="AG55" s="17">
        <v>20000</v>
      </c>
      <c r="AH55" s="16">
        <f t="shared" si="6"/>
        <v>1680</v>
      </c>
      <c r="AI55" s="24">
        <v>4</v>
      </c>
      <c r="AJ55" s="14">
        <v>1</v>
      </c>
      <c r="AK55" s="14">
        <v>35000</v>
      </c>
      <c r="AL55" s="16">
        <f t="shared" si="7"/>
        <v>420</v>
      </c>
      <c r="AM55" s="14">
        <v>2</v>
      </c>
      <c r="AN55" s="14">
        <v>28000</v>
      </c>
      <c r="AO55" s="16">
        <f t="shared" si="8"/>
        <v>672</v>
      </c>
      <c r="AP55" s="14">
        <f t="shared" si="9"/>
        <v>1</v>
      </c>
      <c r="AQ55" s="14">
        <v>16000</v>
      </c>
      <c r="AR55" s="16">
        <f t="shared" si="10"/>
        <v>192</v>
      </c>
      <c r="AS55" s="24">
        <v>3</v>
      </c>
      <c r="AT55" s="24"/>
      <c r="AU55" s="14">
        <v>12972</v>
      </c>
      <c r="AV55" s="14">
        <f t="shared" si="11"/>
        <v>466.99200000000002</v>
      </c>
      <c r="AW55" s="24">
        <v>6</v>
      </c>
      <c r="AX55" s="14">
        <v>20000</v>
      </c>
      <c r="AY55" s="16">
        <f t="shared" si="12"/>
        <v>1440</v>
      </c>
      <c r="AZ55" s="24"/>
      <c r="BA55" s="24">
        <v>0.5</v>
      </c>
      <c r="BB55" s="17">
        <v>16000</v>
      </c>
      <c r="BC55" s="17">
        <f t="shared" si="13"/>
        <v>96</v>
      </c>
      <c r="BD55" s="134">
        <f t="shared" si="14"/>
        <v>20193.798479999998</v>
      </c>
      <c r="BE55" s="134">
        <f t="shared" si="15"/>
        <v>6098.5271409599991</v>
      </c>
      <c r="BF55" s="134">
        <f t="shared" si="16"/>
        <v>26292.325620959997</v>
      </c>
    </row>
    <row r="56" spans="1:58" s="18" customFormat="1" x14ac:dyDescent="0.2">
      <c r="A56" s="19">
        <v>40</v>
      </c>
      <c r="B56" s="20" t="s">
        <v>77</v>
      </c>
      <c r="C56" s="21" t="s">
        <v>36</v>
      </c>
      <c r="D56" s="22">
        <v>17466</v>
      </c>
      <c r="E56" s="23">
        <v>91</v>
      </c>
      <c r="F56" s="12">
        <f>E56-G56</f>
        <v>5</v>
      </c>
      <c r="G56" s="13">
        <v>86</v>
      </c>
      <c r="H56" s="21"/>
      <c r="I56" s="15">
        <f t="shared" si="0"/>
        <v>86</v>
      </c>
      <c r="J56" s="15">
        <v>-8</v>
      </c>
      <c r="K56" s="15">
        <f t="shared" si="1"/>
        <v>78</v>
      </c>
      <c r="L56" s="15">
        <f t="shared" si="2"/>
        <v>69</v>
      </c>
      <c r="M56" s="24">
        <v>50</v>
      </c>
      <c r="N56" s="14">
        <v>19866.96</v>
      </c>
      <c r="O56" s="14">
        <f t="shared" si="3"/>
        <v>11920.175999999999</v>
      </c>
      <c r="P56" s="24"/>
      <c r="Q56" s="24"/>
      <c r="R56" s="14"/>
      <c r="S56" s="24"/>
      <c r="T56" s="24"/>
      <c r="U56" s="16"/>
      <c r="V56" s="24"/>
      <c r="W56" s="24">
        <v>205423.72</v>
      </c>
      <c r="X56" s="14">
        <f t="shared" si="18"/>
        <v>0</v>
      </c>
      <c r="Y56" s="24"/>
      <c r="Z56" s="24"/>
      <c r="AA56" s="14"/>
      <c r="AB56" s="24"/>
      <c r="AC56" s="17"/>
      <c r="AD56" s="14"/>
      <c r="AE56" s="25">
        <v>2</v>
      </c>
      <c r="AF56" s="25">
        <v>2</v>
      </c>
      <c r="AG56" s="17">
        <v>20000</v>
      </c>
      <c r="AH56" s="16">
        <f t="shared" si="6"/>
        <v>960</v>
      </c>
      <c r="AI56" s="24">
        <v>5</v>
      </c>
      <c r="AJ56" s="14">
        <v>1</v>
      </c>
      <c r="AK56" s="14">
        <v>35000</v>
      </c>
      <c r="AL56" s="16">
        <f t="shared" si="7"/>
        <v>420</v>
      </c>
      <c r="AM56" s="14">
        <v>2</v>
      </c>
      <c r="AN56" s="14">
        <v>28000</v>
      </c>
      <c r="AO56" s="16">
        <f t="shared" si="8"/>
        <v>672</v>
      </c>
      <c r="AP56" s="14">
        <f t="shared" si="9"/>
        <v>2</v>
      </c>
      <c r="AQ56" s="14">
        <v>16000</v>
      </c>
      <c r="AR56" s="16">
        <f t="shared" si="10"/>
        <v>384</v>
      </c>
      <c r="AS56" s="24">
        <v>4</v>
      </c>
      <c r="AT56" s="24"/>
      <c r="AU56" s="14">
        <v>12972</v>
      </c>
      <c r="AV56" s="14">
        <f t="shared" si="11"/>
        <v>622.65599999999995</v>
      </c>
      <c r="AW56" s="24">
        <v>4</v>
      </c>
      <c r="AX56" s="14">
        <v>20000</v>
      </c>
      <c r="AY56" s="16">
        <f t="shared" si="12"/>
        <v>960</v>
      </c>
      <c r="AZ56" s="24">
        <v>1</v>
      </c>
      <c r="BA56" s="24">
        <v>1</v>
      </c>
      <c r="BB56" s="17">
        <v>16000</v>
      </c>
      <c r="BC56" s="17">
        <f t="shared" si="13"/>
        <v>384</v>
      </c>
      <c r="BD56" s="134">
        <f t="shared" si="14"/>
        <v>16322.831999999999</v>
      </c>
      <c r="BE56" s="134">
        <f t="shared" si="15"/>
        <v>4929.4952639999992</v>
      </c>
      <c r="BF56" s="134">
        <f t="shared" si="16"/>
        <v>21252.327264</v>
      </c>
    </row>
    <row r="57" spans="1:58" s="18" customFormat="1" x14ac:dyDescent="0.2">
      <c r="A57" s="19">
        <v>41</v>
      </c>
      <c r="B57" s="20" t="s">
        <v>78</v>
      </c>
      <c r="C57" s="21" t="s">
        <v>36</v>
      </c>
      <c r="D57" s="22">
        <v>11792</v>
      </c>
      <c r="E57" s="23">
        <v>82.5</v>
      </c>
      <c r="F57" s="12">
        <f>E57-G57</f>
        <v>2.5</v>
      </c>
      <c r="G57" s="13">
        <v>80</v>
      </c>
      <c r="H57" s="21">
        <v>4.5</v>
      </c>
      <c r="I57" s="15">
        <f t="shared" si="0"/>
        <v>84.5</v>
      </c>
      <c r="J57" s="15">
        <v>-4.5</v>
      </c>
      <c r="K57" s="15">
        <f t="shared" si="1"/>
        <v>80</v>
      </c>
      <c r="L57" s="15">
        <f t="shared" si="2"/>
        <v>73</v>
      </c>
      <c r="M57" s="24">
        <v>49</v>
      </c>
      <c r="N57" s="14">
        <v>19866.96</v>
      </c>
      <c r="O57" s="14">
        <f t="shared" si="3"/>
        <v>11681.772479999998</v>
      </c>
      <c r="P57" s="24"/>
      <c r="Q57" s="24"/>
      <c r="R57" s="14"/>
      <c r="S57" s="24"/>
      <c r="T57" s="24"/>
      <c r="U57" s="16"/>
      <c r="V57" s="24">
        <v>1</v>
      </c>
      <c r="W57" s="24">
        <v>205423.72</v>
      </c>
      <c r="X57" s="14">
        <f t="shared" si="18"/>
        <v>2465.08464</v>
      </c>
      <c r="Y57" s="24">
        <v>0.5</v>
      </c>
      <c r="Z57" s="24">
        <v>20523.72</v>
      </c>
      <c r="AA57" s="14">
        <f t="shared" si="19"/>
        <v>123.14232000000001</v>
      </c>
      <c r="AB57" s="24">
        <v>1</v>
      </c>
      <c r="AC57" s="143">
        <v>20000</v>
      </c>
      <c r="AD57" s="14">
        <f t="shared" si="5"/>
        <v>240</v>
      </c>
      <c r="AE57" s="25">
        <v>4</v>
      </c>
      <c r="AF57" s="25">
        <v>5</v>
      </c>
      <c r="AG57" s="17">
        <v>20000</v>
      </c>
      <c r="AH57" s="16">
        <f t="shared" si="6"/>
        <v>2160</v>
      </c>
      <c r="AI57" s="24">
        <v>4</v>
      </c>
      <c r="AJ57" s="14">
        <v>1</v>
      </c>
      <c r="AK57" s="14">
        <v>35000</v>
      </c>
      <c r="AL57" s="16">
        <f t="shared" si="7"/>
        <v>420</v>
      </c>
      <c r="AM57" s="14">
        <v>2</v>
      </c>
      <c r="AN57" s="14">
        <v>28000</v>
      </c>
      <c r="AO57" s="16">
        <f t="shared" si="8"/>
        <v>672</v>
      </c>
      <c r="AP57" s="14">
        <f t="shared" si="9"/>
        <v>1</v>
      </c>
      <c r="AQ57" s="14">
        <v>16000</v>
      </c>
      <c r="AR57" s="16">
        <f t="shared" si="10"/>
        <v>192</v>
      </c>
      <c r="AS57" s="24">
        <v>2.5</v>
      </c>
      <c r="AT57" s="24"/>
      <c r="AU57" s="14">
        <v>12972</v>
      </c>
      <c r="AV57" s="14">
        <f t="shared" si="11"/>
        <v>389.16</v>
      </c>
      <c r="AW57" s="24">
        <v>5</v>
      </c>
      <c r="AX57" s="14">
        <v>20000</v>
      </c>
      <c r="AY57" s="16">
        <f t="shared" si="12"/>
        <v>1200</v>
      </c>
      <c r="AZ57" s="24">
        <v>1</v>
      </c>
      <c r="BA57" s="24"/>
      <c r="BB57" s="17">
        <v>16000</v>
      </c>
      <c r="BC57" s="17">
        <f t="shared" si="13"/>
        <v>192</v>
      </c>
      <c r="BD57" s="134">
        <f t="shared" si="14"/>
        <v>19735.159439999999</v>
      </c>
      <c r="BE57" s="134">
        <f t="shared" si="15"/>
        <v>5960.0181508799997</v>
      </c>
      <c r="BF57" s="134">
        <f t="shared" si="16"/>
        <v>25695.177590879997</v>
      </c>
    </row>
    <row r="58" spans="1:58" s="41" customFormat="1" x14ac:dyDescent="0.2">
      <c r="A58" s="44">
        <v>42</v>
      </c>
      <c r="B58" s="45" t="s">
        <v>79</v>
      </c>
      <c r="C58" s="26" t="s">
        <v>34</v>
      </c>
      <c r="D58" s="46">
        <v>26053</v>
      </c>
      <c r="E58" s="27">
        <v>137</v>
      </c>
      <c r="F58" s="28">
        <f>E58-G58</f>
        <v>10</v>
      </c>
      <c r="G58" s="29">
        <v>127</v>
      </c>
      <c r="H58" s="30"/>
      <c r="I58" s="31">
        <f t="shared" si="0"/>
        <v>127</v>
      </c>
      <c r="J58" s="32">
        <v>-6</v>
      </c>
      <c r="K58" s="31">
        <f t="shared" si="1"/>
        <v>121</v>
      </c>
      <c r="L58" s="33">
        <f t="shared" si="2"/>
        <v>105</v>
      </c>
      <c r="M58" s="34">
        <v>73</v>
      </c>
      <c r="N58" s="35">
        <v>19866.96</v>
      </c>
      <c r="O58" s="35">
        <f t="shared" si="3"/>
        <v>17403.456959999996</v>
      </c>
      <c r="P58" s="36"/>
      <c r="Q58" s="36"/>
      <c r="R58" s="35"/>
      <c r="S58" s="34"/>
      <c r="T58" s="34"/>
      <c r="U58" s="37"/>
      <c r="V58" s="34">
        <v>1</v>
      </c>
      <c r="W58" s="34">
        <v>20523.72</v>
      </c>
      <c r="X58" s="35">
        <f t="shared" si="18"/>
        <v>246.28464000000002</v>
      </c>
      <c r="Y58" s="34">
        <v>1</v>
      </c>
      <c r="Z58" s="34">
        <v>20523.72</v>
      </c>
      <c r="AA58" s="35">
        <f t="shared" si="19"/>
        <v>246.28464000000002</v>
      </c>
      <c r="AB58" s="34"/>
      <c r="AC58" s="38"/>
      <c r="AD58" s="35"/>
      <c r="AE58" s="39">
        <v>3</v>
      </c>
      <c r="AF58" s="40">
        <v>6</v>
      </c>
      <c r="AG58" s="38">
        <v>20000</v>
      </c>
      <c r="AH58" s="37">
        <f t="shared" si="6"/>
        <v>2160</v>
      </c>
      <c r="AI58" s="34">
        <v>7.5</v>
      </c>
      <c r="AJ58" s="35">
        <v>1</v>
      </c>
      <c r="AK58" s="35">
        <v>35000</v>
      </c>
      <c r="AL58" s="37">
        <f t="shared" si="7"/>
        <v>420</v>
      </c>
      <c r="AM58" s="35">
        <v>2</v>
      </c>
      <c r="AN58" s="35">
        <v>28000</v>
      </c>
      <c r="AO58" s="37">
        <f t="shared" si="8"/>
        <v>672</v>
      </c>
      <c r="AP58" s="35">
        <f t="shared" si="9"/>
        <v>4.5</v>
      </c>
      <c r="AQ58" s="35">
        <v>16000</v>
      </c>
      <c r="AR58" s="37">
        <f t="shared" si="10"/>
        <v>864</v>
      </c>
      <c r="AS58" s="34">
        <v>5.5</v>
      </c>
      <c r="AT58" s="34"/>
      <c r="AU58" s="35">
        <v>11280</v>
      </c>
      <c r="AV58" s="35">
        <f t="shared" si="11"/>
        <v>744.48</v>
      </c>
      <c r="AW58" s="34">
        <v>6</v>
      </c>
      <c r="AX58" s="35">
        <v>20000</v>
      </c>
      <c r="AY58" s="37">
        <f t="shared" si="12"/>
        <v>1440</v>
      </c>
      <c r="AZ58" s="34">
        <v>1</v>
      </c>
      <c r="BA58" s="34">
        <v>1</v>
      </c>
      <c r="BB58" s="34">
        <v>16000</v>
      </c>
      <c r="BC58" s="38">
        <f t="shared" si="13"/>
        <v>384</v>
      </c>
      <c r="BD58" s="134">
        <f t="shared" si="14"/>
        <v>24580.506239999999</v>
      </c>
      <c r="BE58" s="134">
        <f t="shared" si="15"/>
        <v>7423.3128844799994</v>
      </c>
      <c r="BF58" s="134">
        <f t="shared" si="16"/>
        <v>32003.819124479996</v>
      </c>
    </row>
    <row r="59" spans="1:58" s="41" customFormat="1" x14ac:dyDescent="0.2">
      <c r="A59" s="204">
        <v>43</v>
      </c>
      <c r="B59" s="191" t="s">
        <v>80</v>
      </c>
      <c r="C59" s="26" t="s">
        <v>81</v>
      </c>
      <c r="D59" s="208">
        <v>545258</v>
      </c>
      <c r="E59" s="27">
        <v>361</v>
      </c>
      <c r="F59" s="28"/>
      <c r="G59" s="29">
        <v>361</v>
      </c>
      <c r="H59" s="30"/>
      <c r="I59" s="31">
        <f t="shared" si="0"/>
        <v>361</v>
      </c>
      <c r="J59" s="32"/>
      <c r="K59" s="31">
        <f t="shared" si="1"/>
        <v>361</v>
      </c>
      <c r="L59" s="33">
        <f t="shared" si="2"/>
        <v>364</v>
      </c>
      <c r="M59" s="34">
        <v>241</v>
      </c>
      <c r="N59" s="35">
        <v>19866.96</v>
      </c>
      <c r="O59" s="35">
        <f>(N59*M59*12)/1000</f>
        <v>57455.248319999992</v>
      </c>
      <c r="P59" s="36">
        <v>1</v>
      </c>
      <c r="Q59" s="36">
        <v>41047.440000000002</v>
      </c>
      <c r="R59" s="35">
        <f>(Q59*P59*12)/1000</f>
        <v>492.56928000000005</v>
      </c>
      <c r="S59" s="34"/>
      <c r="T59" s="34"/>
      <c r="U59" s="37"/>
      <c r="V59" s="34">
        <v>6</v>
      </c>
      <c r="W59" s="34">
        <v>20523.72</v>
      </c>
      <c r="X59" s="35">
        <f t="shared" si="18"/>
        <v>1477.70784</v>
      </c>
      <c r="Y59" s="34">
        <v>1.5</v>
      </c>
      <c r="Z59" s="34">
        <v>20523.72</v>
      </c>
      <c r="AA59" s="35">
        <f t="shared" si="19"/>
        <v>369.42696000000001</v>
      </c>
      <c r="AB59" s="34">
        <v>1.5</v>
      </c>
      <c r="AC59" s="144">
        <v>20000</v>
      </c>
      <c r="AD59" s="35">
        <f t="shared" si="5"/>
        <v>360</v>
      </c>
      <c r="AE59" s="39">
        <v>52</v>
      </c>
      <c r="AF59" s="40"/>
      <c r="AG59" s="38">
        <v>20000</v>
      </c>
      <c r="AH59" s="37">
        <f t="shared" si="6"/>
        <v>12480</v>
      </c>
      <c r="AI59" s="34">
        <v>15</v>
      </c>
      <c r="AJ59" s="35">
        <v>1</v>
      </c>
      <c r="AK59" s="35">
        <v>35000</v>
      </c>
      <c r="AL59" s="37">
        <f t="shared" si="7"/>
        <v>420</v>
      </c>
      <c r="AM59" s="35">
        <v>2</v>
      </c>
      <c r="AN59" s="35">
        <v>28000</v>
      </c>
      <c r="AO59" s="37">
        <f t="shared" si="8"/>
        <v>672</v>
      </c>
      <c r="AP59" s="35">
        <f t="shared" si="9"/>
        <v>12</v>
      </c>
      <c r="AQ59" s="35">
        <v>16000</v>
      </c>
      <c r="AR59" s="37">
        <f t="shared" si="10"/>
        <v>2304</v>
      </c>
      <c r="AS59" s="34">
        <v>21.5</v>
      </c>
      <c r="AT59" s="34"/>
      <c r="AU59" s="35">
        <v>11280</v>
      </c>
      <c r="AV59" s="35">
        <f t="shared" si="11"/>
        <v>2910.24</v>
      </c>
      <c r="AW59" s="34">
        <v>22</v>
      </c>
      <c r="AX59" s="35">
        <v>20000</v>
      </c>
      <c r="AY59" s="37">
        <f t="shared" si="12"/>
        <v>5280</v>
      </c>
      <c r="AZ59" s="34">
        <v>2</v>
      </c>
      <c r="BA59" s="34">
        <v>0.5</v>
      </c>
      <c r="BB59" s="34">
        <v>16000</v>
      </c>
      <c r="BC59" s="38">
        <f t="shared" si="13"/>
        <v>480</v>
      </c>
      <c r="BD59" s="134">
        <f t="shared" si="14"/>
        <v>84701.1924</v>
      </c>
      <c r="BE59" s="134">
        <f t="shared" si="15"/>
        <v>25579.7601048</v>
      </c>
      <c r="BF59" s="134">
        <f t="shared" si="16"/>
        <v>110280.95250479999</v>
      </c>
    </row>
    <row r="60" spans="1:58" s="43" customFormat="1" x14ac:dyDescent="0.2">
      <c r="A60" s="206"/>
      <c r="B60" s="207"/>
      <c r="C60" s="26" t="s">
        <v>82</v>
      </c>
      <c r="D60" s="209"/>
      <c r="E60" s="27">
        <v>80</v>
      </c>
      <c r="F60" s="42"/>
      <c r="G60" s="29">
        <v>80</v>
      </c>
      <c r="H60" s="26"/>
      <c r="I60" s="31">
        <f t="shared" si="0"/>
        <v>80</v>
      </c>
      <c r="J60" s="32">
        <v>-2</v>
      </c>
      <c r="K60" s="31">
        <f t="shared" si="1"/>
        <v>78</v>
      </c>
      <c r="L60" s="33">
        <f t="shared" si="2"/>
        <v>78</v>
      </c>
      <c r="M60" s="36"/>
      <c r="N60" s="35">
        <v>19866.96</v>
      </c>
      <c r="O60" s="35">
        <f t="shared" si="3"/>
        <v>0</v>
      </c>
      <c r="P60" s="36">
        <v>3</v>
      </c>
      <c r="Q60" s="36">
        <v>41047.440000000002</v>
      </c>
      <c r="R60" s="35">
        <f>(Q60*P60*12)/1000</f>
        <v>1477.70784</v>
      </c>
      <c r="S60" s="36">
        <v>17.5</v>
      </c>
      <c r="T60" s="142">
        <v>20000</v>
      </c>
      <c r="U60" s="37">
        <f>(T60*S60*12)/1000</f>
        <v>4200</v>
      </c>
      <c r="V60" s="36">
        <v>2</v>
      </c>
      <c r="W60" s="34">
        <v>20523.72</v>
      </c>
      <c r="X60" s="35">
        <f t="shared" si="18"/>
        <v>492.56928000000005</v>
      </c>
      <c r="Y60" s="36">
        <v>1</v>
      </c>
      <c r="Z60" s="34">
        <v>20523.72</v>
      </c>
      <c r="AA60" s="35">
        <f t="shared" si="19"/>
        <v>246.28464000000002</v>
      </c>
      <c r="AB60" s="36">
        <v>0.5</v>
      </c>
      <c r="AC60" s="144">
        <v>20000</v>
      </c>
      <c r="AD60" s="35">
        <f t="shared" si="5"/>
        <v>120</v>
      </c>
      <c r="AE60" s="39">
        <v>8</v>
      </c>
      <c r="AF60" s="39"/>
      <c r="AG60" s="38">
        <v>20000</v>
      </c>
      <c r="AH60" s="37">
        <f t="shared" si="6"/>
        <v>1920</v>
      </c>
      <c r="AI60" s="36">
        <v>9</v>
      </c>
      <c r="AJ60" s="35">
        <v>1</v>
      </c>
      <c r="AK60" s="35">
        <v>35000</v>
      </c>
      <c r="AL60" s="37">
        <f t="shared" si="7"/>
        <v>420</v>
      </c>
      <c r="AM60" s="35">
        <v>3</v>
      </c>
      <c r="AN60" s="35">
        <v>28000</v>
      </c>
      <c r="AO60" s="37">
        <f t="shared" si="8"/>
        <v>1008</v>
      </c>
      <c r="AP60" s="35">
        <f t="shared" si="9"/>
        <v>5</v>
      </c>
      <c r="AQ60" s="35">
        <v>16000</v>
      </c>
      <c r="AR60" s="37">
        <f t="shared" si="10"/>
        <v>960</v>
      </c>
      <c r="AS60" s="36">
        <v>12</v>
      </c>
      <c r="AT60" s="36">
        <v>7.5</v>
      </c>
      <c r="AU60" s="35">
        <v>11280</v>
      </c>
      <c r="AV60" s="35">
        <f t="shared" si="11"/>
        <v>2639.52</v>
      </c>
      <c r="AW60" s="36">
        <v>8</v>
      </c>
      <c r="AX60" s="35">
        <v>20000</v>
      </c>
      <c r="AY60" s="37">
        <f t="shared" si="12"/>
        <v>1920</v>
      </c>
      <c r="AZ60" s="36">
        <v>8.5</v>
      </c>
      <c r="BA60" s="36">
        <v>1</v>
      </c>
      <c r="BB60" s="34">
        <v>16000</v>
      </c>
      <c r="BC60" s="38">
        <f t="shared" si="13"/>
        <v>1824</v>
      </c>
      <c r="BD60" s="134">
        <f t="shared" si="14"/>
        <v>17228.081760000001</v>
      </c>
      <c r="BE60" s="134">
        <f t="shared" si="15"/>
        <v>5202.8806915200003</v>
      </c>
      <c r="BF60" s="134">
        <f t="shared" si="16"/>
        <v>22430.962451520001</v>
      </c>
    </row>
    <row r="61" spans="1:58" s="41" customFormat="1" x14ac:dyDescent="0.2">
      <c r="A61" s="206"/>
      <c r="B61" s="207"/>
      <c r="C61" s="26" t="s">
        <v>39</v>
      </c>
      <c r="D61" s="209"/>
      <c r="E61" s="27">
        <v>124</v>
      </c>
      <c r="F61" s="28"/>
      <c r="G61" s="29">
        <v>124</v>
      </c>
      <c r="H61" s="30">
        <v>-1</v>
      </c>
      <c r="I61" s="31">
        <f t="shared" si="0"/>
        <v>123</v>
      </c>
      <c r="J61" s="32">
        <v>-2</v>
      </c>
      <c r="K61" s="31">
        <f t="shared" si="1"/>
        <v>121</v>
      </c>
      <c r="L61" s="33">
        <f t="shared" si="2"/>
        <v>122</v>
      </c>
      <c r="M61" s="34"/>
      <c r="N61" s="35">
        <v>19866.96</v>
      </c>
      <c r="O61" s="35">
        <f t="shared" si="3"/>
        <v>0</v>
      </c>
      <c r="P61" s="36">
        <v>12.5</v>
      </c>
      <c r="Q61" s="36">
        <v>41047.440000000002</v>
      </c>
      <c r="R61" s="35">
        <f>(Q61*P61*12)/1000</f>
        <v>6157.116</v>
      </c>
      <c r="S61" s="34">
        <v>20</v>
      </c>
      <c r="T61" s="142">
        <v>20000</v>
      </c>
      <c r="U61" s="37">
        <f>(T61*S61*12)/1000</f>
        <v>4800</v>
      </c>
      <c r="V61" s="34">
        <v>30</v>
      </c>
      <c r="W61" s="34">
        <v>20523.72</v>
      </c>
      <c r="X61" s="35">
        <f t="shared" si="18"/>
        <v>7388.5392000000011</v>
      </c>
      <c r="Y61" s="34">
        <v>20</v>
      </c>
      <c r="Z61" s="34">
        <v>20523.72</v>
      </c>
      <c r="AA61" s="35">
        <f t="shared" si="19"/>
        <v>4925.6928000000007</v>
      </c>
      <c r="AB61" s="34"/>
      <c r="AC61" s="38"/>
      <c r="AD61" s="35"/>
      <c r="AE61" s="39"/>
      <c r="AF61" s="40"/>
      <c r="AG61" s="38">
        <v>20000</v>
      </c>
      <c r="AH61" s="37">
        <f t="shared" si="6"/>
        <v>0</v>
      </c>
      <c r="AI61" s="34">
        <v>10.5</v>
      </c>
      <c r="AJ61" s="35">
        <v>1</v>
      </c>
      <c r="AK61" s="35">
        <v>35000</v>
      </c>
      <c r="AL61" s="37">
        <f t="shared" si="7"/>
        <v>420</v>
      </c>
      <c r="AM61" s="35">
        <v>2</v>
      </c>
      <c r="AN61" s="35">
        <v>28000</v>
      </c>
      <c r="AO61" s="37">
        <f t="shared" si="8"/>
        <v>672</v>
      </c>
      <c r="AP61" s="35">
        <f t="shared" si="9"/>
        <v>7.5</v>
      </c>
      <c r="AQ61" s="35">
        <v>16000</v>
      </c>
      <c r="AR61" s="37">
        <f t="shared" si="10"/>
        <v>1440</v>
      </c>
      <c r="AS61" s="34">
        <v>24</v>
      </c>
      <c r="AT61" s="36">
        <v>2</v>
      </c>
      <c r="AU61" s="35">
        <v>11280</v>
      </c>
      <c r="AV61" s="35">
        <f t="shared" si="11"/>
        <v>3519.36</v>
      </c>
      <c r="AW61" s="34">
        <v>3</v>
      </c>
      <c r="AX61" s="35">
        <v>20000</v>
      </c>
      <c r="AY61" s="37">
        <f t="shared" si="12"/>
        <v>720</v>
      </c>
      <c r="AZ61" s="34"/>
      <c r="BA61" s="34"/>
      <c r="BB61" s="34"/>
      <c r="BC61" s="38"/>
      <c r="BD61" s="134">
        <f t="shared" si="14"/>
        <v>30042.708000000002</v>
      </c>
      <c r="BE61" s="134">
        <f t="shared" si="15"/>
        <v>9072.8978160000006</v>
      </c>
      <c r="BF61" s="134">
        <f t="shared" si="16"/>
        <v>39115.605816000003</v>
      </c>
    </row>
    <row r="62" spans="1:58" s="43" customFormat="1" x14ac:dyDescent="0.2">
      <c r="A62" s="206"/>
      <c r="B62" s="207"/>
      <c r="C62" s="26" t="s">
        <v>56</v>
      </c>
      <c r="D62" s="209"/>
      <c r="E62" s="71">
        <v>101.5</v>
      </c>
      <c r="F62" s="42"/>
      <c r="G62" s="72">
        <v>101.5</v>
      </c>
      <c r="H62" s="26"/>
      <c r="I62" s="31">
        <f t="shared" si="0"/>
        <v>101.5</v>
      </c>
      <c r="J62" s="31">
        <v>-2.5</v>
      </c>
      <c r="K62" s="31">
        <f t="shared" si="1"/>
        <v>99</v>
      </c>
      <c r="L62" s="33">
        <f t="shared" si="2"/>
        <v>150</v>
      </c>
      <c r="M62" s="36"/>
      <c r="N62" s="35">
        <v>19866.96</v>
      </c>
      <c r="O62" s="35">
        <f t="shared" si="3"/>
        <v>0</v>
      </c>
      <c r="P62" s="36">
        <v>6</v>
      </c>
      <c r="Q62" s="36">
        <v>41047.440000000002</v>
      </c>
      <c r="R62" s="35">
        <f>(Q62*P62*12)/1000</f>
        <v>2955.4156800000001</v>
      </c>
      <c r="S62" s="36">
        <v>60</v>
      </c>
      <c r="T62" s="142">
        <v>20000</v>
      </c>
      <c r="U62" s="37">
        <f>(T62*S62*12)/1000</f>
        <v>14400</v>
      </c>
      <c r="V62" s="36">
        <v>7</v>
      </c>
      <c r="W62" s="34">
        <v>20523.72</v>
      </c>
      <c r="X62" s="35">
        <f t="shared" si="18"/>
        <v>1723.9924799999999</v>
      </c>
      <c r="Y62" s="36">
        <v>2</v>
      </c>
      <c r="Z62" s="34">
        <v>20523.72</v>
      </c>
      <c r="AA62" s="35">
        <f t="shared" si="19"/>
        <v>492.56928000000005</v>
      </c>
      <c r="AB62" s="36"/>
      <c r="AC62" s="38"/>
      <c r="AD62" s="35"/>
      <c r="AE62" s="39">
        <v>3</v>
      </c>
      <c r="AF62" s="39">
        <v>5</v>
      </c>
      <c r="AG62" s="38">
        <v>20000</v>
      </c>
      <c r="AH62" s="37">
        <f t="shared" si="6"/>
        <v>1920</v>
      </c>
      <c r="AI62" s="36">
        <v>12</v>
      </c>
      <c r="AJ62" s="35">
        <v>1</v>
      </c>
      <c r="AK62" s="35">
        <v>35000</v>
      </c>
      <c r="AL62" s="37">
        <f t="shared" si="7"/>
        <v>420</v>
      </c>
      <c r="AM62" s="35">
        <v>3</v>
      </c>
      <c r="AN62" s="35">
        <v>28000</v>
      </c>
      <c r="AO62" s="37">
        <f t="shared" si="8"/>
        <v>1008</v>
      </c>
      <c r="AP62" s="35">
        <f t="shared" si="9"/>
        <v>8</v>
      </c>
      <c r="AQ62" s="35">
        <v>16000</v>
      </c>
      <c r="AR62" s="37">
        <f t="shared" si="10"/>
        <v>1536</v>
      </c>
      <c r="AS62" s="36">
        <v>28</v>
      </c>
      <c r="AT62" s="36">
        <v>13</v>
      </c>
      <c r="AU62" s="35">
        <v>11280</v>
      </c>
      <c r="AV62" s="35">
        <f t="shared" si="11"/>
        <v>5549.76</v>
      </c>
      <c r="AW62" s="36">
        <v>5</v>
      </c>
      <c r="AX62" s="35">
        <v>20000</v>
      </c>
      <c r="AY62" s="37">
        <f t="shared" si="12"/>
        <v>1200</v>
      </c>
      <c r="AZ62" s="36">
        <v>6</v>
      </c>
      <c r="BA62" s="36">
        <v>3</v>
      </c>
      <c r="BB62" s="34">
        <v>16000</v>
      </c>
      <c r="BC62" s="38">
        <f t="shared" si="13"/>
        <v>1728</v>
      </c>
      <c r="BD62" s="134">
        <f t="shared" si="14"/>
        <v>32933.737439999997</v>
      </c>
      <c r="BE62" s="134">
        <f t="shared" si="15"/>
        <v>9945.9887068799981</v>
      </c>
      <c r="BF62" s="134">
        <f t="shared" si="16"/>
        <v>42879.726146879999</v>
      </c>
    </row>
    <row r="63" spans="1:58" s="41" customFormat="1" x14ac:dyDescent="0.2">
      <c r="A63" s="206"/>
      <c r="B63" s="207"/>
      <c r="C63" s="69" t="s">
        <v>83</v>
      </c>
      <c r="D63" s="209"/>
      <c r="E63" s="42">
        <v>23.5</v>
      </c>
      <c r="F63" s="28"/>
      <c r="G63" s="29">
        <v>23.5</v>
      </c>
      <c r="H63" s="30"/>
      <c r="I63" s="31">
        <f t="shared" si="0"/>
        <v>23.5</v>
      </c>
      <c r="J63" s="32"/>
      <c r="K63" s="31">
        <f t="shared" si="1"/>
        <v>23.5</v>
      </c>
      <c r="L63" s="33">
        <f t="shared" si="2"/>
        <v>26.5</v>
      </c>
      <c r="M63" s="34"/>
      <c r="N63" s="35">
        <v>19866.96</v>
      </c>
      <c r="O63" s="35">
        <f t="shared" si="3"/>
        <v>0</v>
      </c>
      <c r="P63" s="36"/>
      <c r="Q63" s="36"/>
      <c r="R63" s="35"/>
      <c r="S63" s="34"/>
      <c r="T63" s="34"/>
      <c r="U63" s="37"/>
      <c r="V63" s="34">
        <v>5</v>
      </c>
      <c r="W63" s="34">
        <v>20523.72</v>
      </c>
      <c r="X63" s="35">
        <f t="shared" si="18"/>
        <v>1231.4232000000002</v>
      </c>
      <c r="Y63" s="34">
        <v>5</v>
      </c>
      <c r="Z63" s="34">
        <v>20523.72</v>
      </c>
      <c r="AA63" s="35">
        <f t="shared" si="19"/>
        <v>1231.4232000000002</v>
      </c>
      <c r="AB63" s="34"/>
      <c r="AC63" s="38"/>
      <c r="AD63" s="35"/>
      <c r="AE63" s="39">
        <v>1</v>
      </c>
      <c r="AF63" s="40"/>
      <c r="AG63" s="38">
        <v>20000</v>
      </c>
      <c r="AH63" s="37">
        <f t="shared" si="6"/>
        <v>240</v>
      </c>
      <c r="AI63" s="34">
        <v>6</v>
      </c>
      <c r="AJ63" s="35">
        <v>1</v>
      </c>
      <c r="AK63" s="35">
        <v>35000</v>
      </c>
      <c r="AL63" s="37">
        <f t="shared" si="7"/>
        <v>420</v>
      </c>
      <c r="AM63" s="35">
        <v>2</v>
      </c>
      <c r="AN63" s="35">
        <v>28000</v>
      </c>
      <c r="AO63" s="37">
        <f t="shared" si="8"/>
        <v>672</v>
      </c>
      <c r="AP63" s="35">
        <f t="shared" si="9"/>
        <v>3</v>
      </c>
      <c r="AQ63" s="35">
        <v>16000</v>
      </c>
      <c r="AR63" s="37">
        <f t="shared" si="10"/>
        <v>576</v>
      </c>
      <c r="AS63" s="34">
        <v>9.5</v>
      </c>
      <c r="AT63" s="34"/>
      <c r="AU63" s="35">
        <v>11280</v>
      </c>
      <c r="AV63" s="35">
        <f t="shared" si="11"/>
        <v>1285.92</v>
      </c>
      <c r="AW63" s="34"/>
      <c r="AX63" s="35">
        <v>20000</v>
      </c>
      <c r="AY63" s="37">
        <f t="shared" si="12"/>
        <v>0</v>
      </c>
      <c r="AZ63" s="34"/>
      <c r="BA63" s="34"/>
      <c r="BB63" s="34"/>
      <c r="BC63" s="38"/>
      <c r="BD63" s="134">
        <f t="shared" si="14"/>
        <v>5656.7664000000004</v>
      </c>
      <c r="BE63" s="134">
        <f t="shared" si="15"/>
        <v>1708.3434528</v>
      </c>
      <c r="BF63" s="134">
        <f t="shared" si="16"/>
        <v>7365.1098528000002</v>
      </c>
    </row>
    <row r="64" spans="1:58" s="41" customFormat="1" x14ac:dyDescent="0.2">
      <c r="A64" s="206"/>
      <c r="B64" s="207"/>
      <c r="C64" s="26" t="s">
        <v>84</v>
      </c>
      <c r="D64" s="209"/>
      <c r="E64" s="27">
        <v>147.5</v>
      </c>
      <c r="F64" s="28"/>
      <c r="G64" s="29">
        <v>147.5</v>
      </c>
      <c r="H64" s="30">
        <v>-15.5</v>
      </c>
      <c r="I64" s="31">
        <f t="shared" si="0"/>
        <v>132</v>
      </c>
      <c r="J64" s="32"/>
      <c r="K64" s="31">
        <f t="shared" si="1"/>
        <v>132</v>
      </c>
      <c r="L64" s="33">
        <f t="shared" si="2"/>
        <v>132</v>
      </c>
      <c r="M64" s="34"/>
      <c r="N64" s="35">
        <v>19866.96</v>
      </c>
      <c r="O64" s="35">
        <f t="shared" si="3"/>
        <v>0</v>
      </c>
      <c r="P64" s="36">
        <v>3</v>
      </c>
      <c r="Q64" s="36">
        <v>41047.440000000002</v>
      </c>
      <c r="R64" s="35">
        <f>(Q64*P64*12)/1000</f>
        <v>1477.70784</v>
      </c>
      <c r="S64" s="34">
        <v>17</v>
      </c>
      <c r="T64" s="142">
        <v>20000</v>
      </c>
      <c r="U64" s="37">
        <f>(T64*S64*12)/1000</f>
        <v>4080</v>
      </c>
      <c r="V64" s="34">
        <v>10</v>
      </c>
      <c r="W64" s="34">
        <v>20523.72</v>
      </c>
      <c r="X64" s="35">
        <f t="shared" si="18"/>
        <v>2462.8464000000004</v>
      </c>
      <c r="Y64" s="34">
        <v>54</v>
      </c>
      <c r="Z64" s="34">
        <v>20523.72</v>
      </c>
      <c r="AA64" s="35">
        <f t="shared" si="19"/>
        <v>13299.370560000003</v>
      </c>
      <c r="AB64" s="34"/>
      <c r="AC64" s="38"/>
      <c r="AD64" s="35"/>
      <c r="AE64" s="39">
        <v>8</v>
      </c>
      <c r="AF64" s="40"/>
      <c r="AG64" s="38">
        <v>20000</v>
      </c>
      <c r="AH64" s="37">
        <f t="shared" si="6"/>
        <v>1920</v>
      </c>
      <c r="AI64" s="34">
        <v>11</v>
      </c>
      <c r="AJ64" s="35">
        <v>1</v>
      </c>
      <c r="AK64" s="35">
        <v>35000</v>
      </c>
      <c r="AL64" s="37">
        <f t="shared" si="7"/>
        <v>420</v>
      </c>
      <c r="AM64" s="35">
        <v>3</v>
      </c>
      <c r="AN64" s="35">
        <v>28000</v>
      </c>
      <c r="AO64" s="37">
        <f t="shared" si="8"/>
        <v>1008</v>
      </c>
      <c r="AP64" s="35">
        <f t="shared" si="9"/>
        <v>7</v>
      </c>
      <c r="AQ64" s="35">
        <v>16000</v>
      </c>
      <c r="AR64" s="37">
        <f t="shared" si="10"/>
        <v>1344</v>
      </c>
      <c r="AS64" s="34">
        <v>25</v>
      </c>
      <c r="AT64" s="34"/>
      <c r="AU64" s="35">
        <v>11280</v>
      </c>
      <c r="AV64" s="35">
        <f t="shared" si="11"/>
        <v>3384</v>
      </c>
      <c r="AW64" s="34">
        <v>4</v>
      </c>
      <c r="AX64" s="35">
        <v>20000</v>
      </c>
      <c r="AY64" s="37">
        <f t="shared" si="12"/>
        <v>960</v>
      </c>
      <c r="AZ64" s="34"/>
      <c r="BA64" s="34"/>
      <c r="BB64" s="34"/>
      <c r="BC64" s="38"/>
      <c r="BD64" s="134">
        <f t="shared" si="14"/>
        <v>30355.924800000004</v>
      </c>
      <c r="BE64" s="134">
        <f t="shared" si="15"/>
        <v>9167.4892896000001</v>
      </c>
      <c r="BF64" s="134">
        <f t="shared" si="16"/>
        <v>39523.414089600003</v>
      </c>
    </row>
    <row r="65" spans="1:58" s="41" customFormat="1" x14ac:dyDescent="0.2">
      <c r="A65" s="206"/>
      <c r="B65" s="207"/>
      <c r="C65" s="26" t="s">
        <v>85</v>
      </c>
      <c r="D65" s="209"/>
      <c r="E65" s="27">
        <v>60.5</v>
      </c>
      <c r="F65" s="28"/>
      <c r="G65" s="29">
        <v>60.5</v>
      </c>
      <c r="H65" s="30"/>
      <c r="I65" s="31">
        <f t="shared" si="0"/>
        <v>60.5</v>
      </c>
      <c r="J65" s="32"/>
      <c r="K65" s="31">
        <f t="shared" si="1"/>
        <v>60.5</v>
      </c>
      <c r="L65" s="33">
        <f t="shared" si="2"/>
        <v>61.5</v>
      </c>
      <c r="M65" s="34"/>
      <c r="N65" s="35">
        <v>19866.96</v>
      </c>
      <c r="O65" s="35">
        <f t="shared" si="3"/>
        <v>0</v>
      </c>
      <c r="P65" s="36">
        <v>1</v>
      </c>
      <c r="Q65" s="36">
        <v>41047.440000000002</v>
      </c>
      <c r="R65" s="35">
        <f>(Q65*P65*12)/1000</f>
        <v>492.56928000000005</v>
      </c>
      <c r="S65" s="34"/>
      <c r="T65" s="34"/>
      <c r="U65" s="37"/>
      <c r="V65" s="34">
        <v>7.5</v>
      </c>
      <c r="W65" s="34">
        <v>20523.72</v>
      </c>
      <c r="X65" s="35">
        <f t="shared" si="18"/>
        <v>1847.1348000000003</v>
      </c>
      <c r="Y65" s="34">
        <v>15</v>
      </c>
      <c r="Z65" s="34">
        <v>20523.72</v>
      </c>
      <c r="AA65" s="35">
        <f t="shared" si="19"/>
        <v>3694.2696000000005</v>
      </c>
      <c r="AB65" s="34">
        <v>2</v>
      </c>
      <c r="AC65" s="144">
        <v>20000</v>
      </c>
      <c r="AD65" s="35">
        <f t="shared" si="5"/>
        <v>480</v>
      </c>
      <c r="AE65" s="39">
        <v>2</v>
      </c>
      <c r="AF65" s="40"/>
      <c r="AG65" s="38">
        <v>20000</v>
      </c>
      <c r="AH65" s="37">
        <f t="shared" si="6"/>
        <v>480</v>
      </c>
      <c r="AI65" s="34">
        <v>8</v>
      </c>
      <c r="AJ65" s="35">
        <v>1</v>
      </c>
      <c r="AK65" s="35">
        <v>35000</v>
      </c>
      <c r="AL65" s="37">
        <f t="shared" si="7"/>
        <v>420</v>
      </c>
      <c r="AM65" s="35">
        <v>2</v>
      </c>
      <c r="AN65" s="35">
        <v>28000</v>
      </c>
      <c r="AO65" s="37">
        <f t="shared" si="8"/>
        <v>672</v>
      </c>
      <c r="AP65" s="35">
        <f t="shared" si="9"/>
        <v>5</v>
      </c>
      <c r="AQ65" s="35">
        <v>16000</v>
      </c>
      <c r="AR65" s="37">
        <f t="shared" si="10"/>
        <v>960</v>
      </c>
      <c r="AS65" s="34">
        <v>25</v>
      </c>
      <c r="AT65" s="34"/>
      <c r="AU65" s="35">
        <v>11280</v>
      </c>
      <c r="AV65" s="35">
        <f t="shared" si="11"/>
        <v>3384</v>
      </c>
      <c r="AW65" s="34"/>
      <c r="AX65" s="35">
        <v>20000</v>
      </c>
      <c r="AY65" s="37">
        <f t="shared" si="12"/>
        <v>0</v>
      </c>
      <c r="AZ65" s="34">
        <v>1</v>
      </c>
      <c r="BA65" s="34"/>
      <c r="BB65" s="34">
        <v>16000</v>
      </c>
      <c r="BC65" s="38">
        <f t="shared" si="13"/>
        <v>192</v>
      </c>
      <c r="BD65" s="134">
        <f t="shared" si="14"/>
        <v>12621.973680000001</v>
      </c>
      <c r="BE65" s="134">
        <f t="shared" si="15"/>
        <v>3811.8360513600001</v>
      </c>
      <c r="BF65" s="134">
        <f t="shared" si="16"/>
        <v>16433.809731360001</v>
      </c>
    </row>
    <row r="66" spans="1:58" s="43" customFormat="1" x14ac:dyDescent="0.2">
      <c r="A66" s="205"/>
      <c r="B66" s="192"/>
      <c r="C66" s="26" t="s">
        <v>86</v>
      </c>
      <c r="D66" s="210"/>
      <c r="E66" s="27"/>
      <c r="F66" s="42"/>
      <c r="G66" s="29"/>
      <c r="H66" s="26">
        <v>160</v>
      </c>
      <c r="I66" s="31">
        <f t="shared" si="0"/>
        <v>160</v>
      </c>
      <c r="J66" s="32">
        <v>7</v>
      </c>
      <c r="K66" s="31">
        <f t="shared" si="1"/>
        <v>167</v>
      </c>
      <c r="L66" s="33">
        <f t="shared" si="2"/>
        <v>168</v>
      </c>
      <c r="M66" s="36"/>
      <c r="N66" s="35">
        <v>19866.96</v>
      </c>
      <c r="O66" s="35">
        <f t="shared" si="3"/>
        <v>0</v>
      </c>
      <c r="P66" s="36">
        <v>17</v>
      </c>
      <c r="Q66" s="36">
        <v>41047.440000000002</v>
      </c>
      <c r="R66" s="35">
        <f>(Q66*P66*12)/1000</f>
        <v>8373.6777600000005</v>
      </c>
      <c r="S66" s="36">
        <v>29</v>
      </c>
      <c r="T66" s="142">
        <v>20000</v>
      </c>
      <c r="U66" s="37">
        <f>(T66*S66*12)/1000</f>
        <v>6960</v>
      </c>
      <c r="V66" s="36">
        <v>38</v>
      </c>
      <c r="W66" s="34">
        <v>20523.72</v>
      </c>
      <c r="X66" s="35">
        <f t="shared" si="18"/>
        <v>9358.8163199999999</v>
      </c>
      <c r="Y66" s="36">
        <v>11</v>
      </c>
      <c r="Z66" s="34">
        <v>20523.72</v>
      </c>
      <c r="AA66" s="35">
        <f t="shared" si="19"/>
        <v>2709.1310400000002</v>
      </c>
      <c r="AB66" s="36"/>
      <c r="AC66" s="38"/>
      <c r="AD66" s="35"/>
      <c r="AE66" s="39"/>
      <c r="AF66" s="39">
        <v>4</v>
      </c>
      <c r="AG66" s="38">
        <v>20000</v>
      </c>
      <c r="AH66" s="37">
        <f t="shared" si="6"/>
        <v>960</v>
      </c>
      <c r="AI66" s="36">
        <v>18</v>
      </c>
      <c r="AJ66" s="35">
        <v>1</v>
      </c>
      <c r="AK66" s="35">
        <v>35000</v>
      </c>
      <c r="AL66" s="37">
        <f t="shared" si="7"/>
        <v>420</v>
      </c>
      <c r="AM66" s="35">
        <v>3</v>
      </c>
      <c r="AN66" s="35">
        <v>28000</v>
      </c>
      <c r="AO66" s="37">
        <f t="shared" si="8"/>
        <v>1008</v>
      </c>
      <c r="AP66" s="35">
        <f t="shared" si="9"/>
        <v>14</v>
      </c>
      <c r="AQ66" s="35">
        <v>16000</v>
      </c>
      <c r="AR66" s="37">
        <f t="shared" si="10"/>
        <v>2688</v>
      </c>
      <c r="AS66" s="36">
        <v>41</v>
      </c>
      <c r="AT66" s="36">
        <v>4</v>
      </c>
      <c r="AU66" s="35">
        <v>11280</v>
      </c>
      <c r="AV66" s="35">
        <f t="shared" si="11"/>
        <v>6091.2</v>
      </c>
      <c r="AW66" s="36">
        <v>4</v>
      </c>
      <c r="AX66" s="35">
        <v>20000</v>
      </c>
      <c r="AY66" s="37">
        <f t="shared" si="12"/>
        <v>960</v>
      </c>
      <c r="AZ66" s="36">
        <v>1</v>
      </c>
      <c r="BA66" s="36">
        <v>1</v>
      </c>
      <c r="BB66" s="34">
        <v>16000</v>
      </c>
      <c r="BC66" s="38">
        <f t="shared" si="13"/>
        <v>384</v>
      </c>
      <c r="BD66" s="134">
        <f t="shared" si="14"/>
        <v>39912.825120000001</v>
      </c>
      <c r="BE66" s="134">
        <f t="shared" si="15"/>
        <v>12053.673186239999</v>
      </c>
      <c r="BF66" s="134">
        <f t="shared" si="16"/>
        <v>51966.498306239999</v>
      </c>
    </row>
    <row r="67" spans="1:58" s="43" customFormat="1" x14ac:dyDescent="0.2">
      <c r="A67" s="189">
        <v>44</v>
      </c>
      <c r="B67" s="191" t="s">
        <v>87</v>
      </c>
      <c r="C67" s="26" t="s">
        <v>34</v>
      </c>
      <c r="D67" s="193">
        <v>61437</v>
      </c>
      <c r="E67" s="27">
        <v>125.5</v>
      </c>
      <c r="F67" s="42">
        <f>E67-G67</f>
        <v>1.5</v>
      </c>
      <c r="G67" s="29">
        <v>124</v>
      </c>
      <c r="H67" s="26"/>
      <c r="I67" s="31">
        <f t="shared" si="0"/>
        <v>124</v>
      </c>
      <c r="J67" s="31">
        <v>-9</v>
      </c>
      <c r="K67" s="31">
        <f t="shared" si="1"/>
        <v>115</v>
      </c>
      <c r="L67" s="33">
        <f t="shared" si="2"/>
        <v>163</v>
      </c>
      <c r="M67" s="36">
        <v>78</v>
      </c>
      <c r="N67" s="35">
        <v>19866.96</v>
      </c>
      <c r="O67" s="35">
        <f t="shared" si="3"/>
        <v>18595.474559999999</v>
      </c>
      <c r="P67" s="36">
        <v>4</v>
      </c>
      <c r="Q67" s="36">
        <v>41047.440000000002</v>
      </c>
      <c r="R67" s="35">
        <f>(Q67*P67*12)/1000</f>
        <v>1970.2771200000002</v>
      </c>
      <c r="S67" s="36">
        <v>13</v>
      </c>
      <c r="T67" s="142">
        <v>20000</v>
      </c>
      <c r="U67" s="37">
        <f>(T67*S67*12)/1000</f>
        <v>3120</v>
      </c>
      <c r="V67" s="36">
        <v>5</v>
      </c>
      <c r="W67" s="34">
        <v>20523.72</v>
      </c>
      <c r="X67" s="35">
        <f t="shared" si="18"/>
        <v>1231.4232000000002</v>
      </c>
      <c r="Y67" s="36">
        <v>2</v>
      </c>
      <c r="Z67" s="34">
        <v>20523.72</v>
      </c>
      <c r="AA67" s="35">
        <f t="shared" si="19"/>
        <v>492.56928000000005</v>
      </c>
      <c r="AB67" s="36">
        <v>1</v>
      </c>
      <c r="AC67" s="144">
        <v>20000</v>
      </c>
      <c r="AD67" s="35">
        <f t="shared" si="5"/>
        <v>240</v>
      </c>
      <c r="AE67" s="39">
        <v>10</v>
      </c>
      <c r="AF67" s="39">
        <v>15</v>
      </c>
      <c r="AG67" s="38">
        <v>20000</v>
      </c>
      <c r="AH67" s="37">
        <f t="shared" si="6"/>
        <v>6000</v>
      </c>
      <c r="AI67" s="36">
        <v>11</v>
      </c>
      <c r="AJ67" s="35">
        <v>1</v>
      </c>
      <c r="AK67" s="35">
        <v>35000</v>
      </c>
      <c r="AL67" s="37">
        <f t="shared" si="7"/>
        <v>420</v>
      </c>
      <c r="AM67" s="35">
        <v>3</v>
      </c>
      <c r="AN67" s="35">
        <v>28000</v>
      </c>
      <c r="AO67" s="37">
        <f t="shared" si="8"/>
        <v>1008</v>
      </c>
      <c r="AP67" s="35">
        <f t="shared" si="9"/>
        <v>7</v>
      </c>
      <c r="AQ67" s="35">
        <v>16000</v>
      </c>
      <c r="AR67" s="37">
        <f t="shared" si="10"/>
        <v>1344</v>
      </c>
      <c r="AS67" s="36">
        <v>12</v>
      </c>
      <c r="AT67" s="36"/>
      <c r="AU67" s="35">
        <v>11280</v>
      </c>
      <c r="AV67" s="35">
        <f t="shared" si="11"/>
        <v>1624.32</v>
      </c>
      <c r="AW67" s="36">
        <v>8</v>
      </c>
      <c r="AX67" s="35">
        <v>20000</v>
      </c>
      <c r="AY67" s="37">
        <f t="shared" si="12"/>
        <v>1920</v>
      </c>
      <c r="AZ67" s="36">
        <v>2</v>
      </c>
      <c r="BA67" s="36">
        <v>2</v>
      </c>
      <c r="BB67" s="34">
        <v>16000</v>
      </c>
      <c r="BC67" s="38">
        <f t="shared" si="13"/>
        <v>768</v>
      </c>
      <c r="BD67" s="134">
        <f t="shared" si="14"/>
        <v>38734.064160000002</v>
      </c>
      <c r="BE67" s="134">
        <f t="shared" si="15"/>
        <v>11697.68737632</v>
      </c>
      <c r="BF67" s="134">
        <f t="shared" si="16"/>
        <v>50431.75153632</v>
      </c>
    </row>
    <row r="68" spans="1:58" s="41" customFormat="1" ht="31.5" x14ac:dyDescent="0.2">
      <c r="A68" s="190"/>
      <c r="B68" s="192"/>
      <c r="C68" s="26" t="s">
        <v>88</v>
      </c>
      <c r="D68" s="194"/>
      <c r="E68" s="27">
        <v>267.5</v>
      </c>
      <c r="F68" s="28"/>
      <c r="G68" s="29">
        <v>267.5</v>
      </c>
      <c r="H68" s="30"/>
      <c r="I68" s="31">
        <f t="shared" si="0"/>
        <v>267.5</v>
      </c>
      <c r="J68" s="32"/>
      <c r="K68" s="31">
        <f t="shared" si="1"/>
        <v>267.5</v>
      </c>
      <c r="L68" s="33">
        <f t="shared" si="2"/>
        <v>267.5</v>
      </c>
      <c r="M68" s="34"/>
      <c r="N68" s="35">
        <v>19866.96</v>
      </c>
      <c r="O68" s="35">
        <f t="shared" si="3"/>
        <v>0</v>
      </c>
      <c r="P68" s="36">
        <v>5</v>
      </c>
      <c r="Q68" s="36">
        <v>41047.440000000002</v>
      </c>
      <c r="R68" s="35">
        <f>(Q68*P68*12)/1000</f>
        <v>2462.8464000000004</v>
      </c>
      <c r="S68" s="34"/>
      <c r="T68" s="34"/>
      <c r="U68" s="37"/>
      <c r="V68" s="34">
        <v>44</v>
      </c>
      <c r="W68" s="34">
        <v>20523.72</v>
      </c>
      <c r="X68" s="35">
        <f t="shared" si="18"/>
        <v>10836.524160000001</v>
      </c>
      <c r="Y68" s="34">
        <v>140.5</v>
      </c>
      <c r="Z68" s="34">
        <v>20523.72</v>
      </c>
      <c r="AA68" s="35">
        <f t="shared" si="19"/>
        <v>34602.99192</v>
      </c>
      <c r="AB68" s="47">
        <v>2</v>
      </c>
      <c r="AC68" s="144">
        <v>20000</v>
      </c>
      <c r="AD68" s="35">
        <f t="shared" si="5"/>
        <v>480</v>
      </c>
      <c r="AE68" s="39">
        <v>2</v>
      </c>
      <c r="AF68" s="40"/>
      <c r="AG68" s="38">
        <v>20000</v>
      </c>
      <c r="AH68" s="37">
        <f t="shared" si="6"/>
        <v>480</v>
      </c>
      <c r="AI68" s="34">
        <v>14</v>
      </c>
      <c r="AJ68" s="35">
        <v>1</v>
      </c>
      <c r="AK68" s="35">
        <v>35000</v>
      </c>
      <c r="AL68" s="37">
        <f t="shared" si="7"/>
        <v>420</v>
      </c>
      <c r="AM68" s="35">
        <v>2</v>
      </c>
      <c r="AN68" s="35">
        <v>28000</v>
      </c>
      <c r="AO68" s="37">
        <f t="shared" si="8"/>
        <v>672</v>
      </c>
      <c r="AP68" s="35">
        <f t="shared" si="9"/>
        <v>11</v>
      </c>
      <c r="AQ68" s="35">
        <v>16000</v>
      </c>
      <c r="AR68" s="37">
        <f t="shared" si="10"/>
        <v>2112</v>
      </c>
      <c r="AS68" s="34">
        <v>57</v>
      </c>
      <c r="AT68" s="34"/>
      <c r="AU68" s="35">
        <v>11280</v>
      </c>
      <c r="AV68" s="35">
        <f t="shared" si="11"/>
        <v>7715.52</v>
      </c>
      <c r="AW68" s="34">
        <v>1</v>
      </c>
      <c r="AX68" s="35">
        <v>20000</v>
      </c>
      <c r="AY68" s="37">
        <f t="shared" si="12"/>
        <v>240</v>
      </c>
      <c r="AZ68" s="34">
        <v>1</v>
      </c>
      <c r="BA68" s="34">
        <v>1</v>
      </c>
      <c r="BB68" s="34">
        <v>16000</v>
      </c>
      <c r="BC68" s="38">
        <f t="shared" si="13"/>
        <v>384</v>
      </c>
      <c r="BD68" s="134">
        <f t="shared" si="14"/>
        <v>60405.88248</v>
      </c>
      <c r="BE68" s="134">
        <f t="shared" si="15"/>
        <v>18242.576508959999</v>
      </c>
      <c r="BF68" s="134">
        <f t="shared" si="16"/>
        <v>78648.458988960003</v>
      </c>
    </row>
    <row r="69" spans="1:58" s="43" customFormat="1" x14ac:dyDescent="0.2">
      <c r="A69" s="189">
        <v>45</v>
      </c>
      <c r="B69" s="191" t="s">
        <v>89</v>
      </c>
      <c r="C69" s="26" t="s">
        <v>34</v>
      </c>
      <c r="D69" s="193">
        <v>101031</v>
      </c>
      <c r="E69" s="27">
        <v>89.5</v>
      </c>
      <c r="F69" s="42"/>
      <c r="G69" s="29">
        <v>89.5</v>
      </c>
      <c r="H69" s="26">
        <v>22.5</v>
      </c>
      <c r="I69" s="31">
        <f t="shared" ref="I69:I83" si="29">G69+H69</f>
        <v>112</v>
      </c>
      <c r="J69" s="32"/>
      <c r="K69" s="31">
        <f t="shared" ref="K69:K83" si="30">I69+J69</f>
        <v>112</v>
      </c>
      <c r="L69" s="33">
        <f t="shared" ref="L69:L82" si="31">M69+P69+S69+V69+Y69+AB69+AE69+AF69+AI69+AS69+AT69+AW69+AZ69+BA69</f>
        <v>112</v>
      </c>
      <c r="M69" s="36">
        <v>58</v>
      </c>
      <c r="N69" s="35">
        <v>19866.96</v>
      </c>
      <c r="O69" s="35">
        <f t="shared" ref="O69:O83" si="32">(N69*M69*12)/1000</f>
        <v>13827.40416</v>
      </c>
      <c r="P69" s="36"/>
      <c r="Q69" s="36"/>
      <c r="R69" s="35"/>
      <c r="S69" s="36"/>
      <c r="T69" s="36"/>
      <c r="U69" s="37"/>
      <c r="V69" s="36">
        <v>2</v>
      </c>
      <c r="W69" s="34">
        <v>20523.72</v>
      </c>
      <c r="X69" s="35">
        <f t="shared" si="18"/>
        <v>492.56928000000005</v>
      </c>
      <c r="Y69" s="36">
        <v>2</v>
      </c>
      <c r="Z69" s="34">
        <v>20523.72</v>
      </c>
      <c r="AA69" s="35">
        <f t="shared" si="19"/>
        <v>492.56928000000005</v>
      </c>
      <c r="AB69" s="36">
        <v>1</v>
      </c>
      <c r="AC69" s="144">
        <v>20000</v>
      </c>
      <c r="AD69" s="35">
        <f t="shared" ref="AD69:AD80" si="33">(AC69*AB69*12)/1000</f>
        <v>240</v>
      </c>
      <c r="AE69" s="39">
        <v>9</v>
      </c>
      <c r="AF69" s="39">
        <v>11</v>
      </c>
      <c r="AG69" s="38">
        <v>20000</v>
      </c>
      <c r="AH69" s="37">
        <f t="shared" ref="AH69:AH83" si="34">((AE69+AF69)*AG69*12)/1000</f>
        <v>4800</v>
      </c>
      <c r="AI69" s="36">
        <v>8</v>
      </c>
      <c r="AJ69" s="35">
        <v>1</v>
      </c>
      <c r="AK69" s="35">
        <v>35000</v>
      </c>
      <c r="AL69" s="37">
        <f t="shared" ref="AL69:AL83" si="35">(AK69*AJ69*12)/1000</f>
        <v>420</v>
      </c>
      <c r="AM69" s="35">
        <v>3</v>
      </c>
      <c r="AN69" s="35">
        <v>28000</v>
      </c>
      <c r="AO69" s="37">
        <f t="shared" ref="AO69:AO83" si="36">(AN69*AM69*12)/1000</f>
        <v>1008</v>
      </c>
      <c r="AP69" s="35">
        <f t="shared" ref="AP69:AP83" si="37">AI69-AJ69-AM69</f>
        <v>4</v>
      </c>
      <c r="AQ69" s="35">
        <v>16000</v>
      </c>
      <c r="AR69" s="37">
        <f t="shared" ref="AR69:AR83" si="38">(AQ69*AP69*12)/1000</f>
        <v>768</v>
      </c>
      <c r="AS69" s="36">
        <v>11</v>
      </c>
      <c r="AT69" s="36"/>
      <c r="AU69" s="35">
        <v>11280</v>
      </c>
      <c r="AV69" s="35">
        <f t="shared" ref="AV69:AV83" si="39">((AS69+AT69)*AU69*12)/1000</f>
        <v>1488.96</v>
      </c>
      <c r="AW69" s="36">
        <v>7</v>
      </c>
      <c r="AX69" s="35">
        <v>20000</v>
      </c>
      <c r="AY69" s="37">
        <f t="shared" ref="AY69:AY83" si="40">(AW69*AX69*12)/1000</f>
        <v>1680</v>
      </c>
      <c r="AZ69" s="36">
        <v>2</v>
      </c>
      <c r="BA69" s="36">
        <v>1</v>
      </c>
      <c r="BB69" s="34">
        <v>16000</v>
      </c>
      <c r="BC69" s="38">
        <f t="shared" ref="BC69:BC82" si="41">((AZ69+BA69)*BB69*12)/1000</f>
        <v>576</v>
      </c>
      <c r="BD69" s="134">
        <f t="shared" ref="BD69:BD83" si="42">O69+R69+U69+X69+AA69+AD69+AH69+AL69+AO69+AR69+AV69+AY69+BC69</f>
        <v>25793.502719999997</v>
      </c>
      <c r="BE69" s="134">
        <f t="shared" si="15"/>
        <v>7789.6378214399983</v>
      </c>
      <c r="BF69" s="134">
        <f t="shared" si="16"/>
        <v>33583.140541439992</v>
      </c>
    </row>
    <row r="70" spans="1:58" s="43" customFormat="1" x14ac:dyDescent="0.2">
      <c r="A70" s="211"/>
      <c r="B70" s="207"/>
      <c r="C70" s="26" t="s">
        <v>56</v>
      </c>
      <c r="D70" s="215"/>
      <c r="E70" s="27">
        <v>53</v>
      </c>
      <c r="F70" s="42"/>
      <c r="G70" s="29">
        <v>53</v>
      </c>
      <c r="H70" s="26">
        <v>8</v>
      </c>
      <c r="I70" s="31">
        <f t="shared" si="29"/>
        <v>61</v>
      </c>
      <c r="J70" s="32">
        <v>-3</v>
      </c>
      <c r="K70" s="31">
        <f t="shared" si="30"/>
        <v>58</v>
      </c>
      <c r="L70" s="33">
        <f t="shared" si="31"/>
        <v>58</v>
      </c>
      <c r="M70" s="36"/>
      <c r="N70" s="35">
        <v>19866.96</v>
      </c>
      <c r="O70" s="35">
        <f t="shared" si="32"/>
        <v>0</v>
      </c>
      <c r="P70" s="36"/>
      <c r="Q70" s="36"/>
      <c r="R70" s="35"/>
      <c r="S70" s="36">
        <v>21</v>
      </c>
      <c r="T70" s="142">
        <v>20000</v>
      </c>
      <c r="U70" s="37">
        <f>(T70*S70*12)/1000</f>
        <v>5040</v>
      </c>
      <c r="V70" s="36">
        <v>3</v>
      </c>
      <c r="W70" s="34">
        <v>20523.72</v>
      </c>
      <c r="X70" s="35">
        <f t="shared" ref="X70:X83" si="43">(W70*V70*12)/1000</f>
        <v>738.85392000000002</v>
      </c>
      <c r="Y70" s="36"/>
      <c r="Z70" s="34"/>
      <c r="AA70" s="35"/>
      <c r="AB70" s="36"/>
      <c r="AC70" s="38"/>
      <c r="AD70" s="35"/>
      <c r="AE70" s="39">
        <v>2</v>
      </c>
      <c r="AF70" s="39">
        <v>1</v>
      </c>
      <c r="AG70" s="38">
        <v>20000</v>
      </c>
      <c r="AH70" s="37">
        <f t="shared" si="34"/>
        <v>720</v>
      </c>
      <c r="AI70" s="36">
        <v>6</v>
      </c>
      <c r="AJ70" s="35">
        <v>1</v>
      </c>
      <c r="AK70" s="35">
        <v>35000</v>
      </c>
      <c r="AL70" s="37">
        <f t="shared" si="35"/>
        <v>420</v>
      </c>
      <c r="AM70" s="35">
        <v>2</v>
      </c>
      <c r="AN70" s="35">
        <v>28000</v>
      </c>
      <c r="AO70" s="37">
        <f t="shared" si="36"/>
        <v>672</v>
      </c>
      <c r="AP70" s="35">
        <f t="shared" si="37"/>
        <v>3</v>
      </c>
      <c r="AQ70" s="35">
        <v>16000</v>
      </c>
      <c r="AR70" s="37">
        <f t="shared" si="38"/>
        <v>576</v>
      </c>
      <c r="AS70" s="36">
        <v>13.5</v>
      </c>
      <c r="AT70" s="36">
        <v>5</v>
      </c>
      <c r="AU70" s="35">
        <v>11280</v>
      </c>
      <c r="AV70" s="35">
        <f t="shared" si="39"/>
        <v>2504.16</v>
      </c>
      <c r="AW70" s="36">
        <v>4</v>
      </c>
      <c r="AX70" s="35">
        <v>20000</v>
      </c>
      <c r="AY70" s="37">
        <f t="shared" si="40"/>
        <v>960</v>
      </c>
      <c r="AZ70" s="36">
        <v>2.5</v>
      </c>
      <c r="BA70" s="36"/>
      <c r="BB70" s="34">
        <v>16000</v>
      </c>
      <c r="BC70" s="38">
        <f t="shared" si="41"/>
        <v>480</v>
      </c>
      <c r="BD70" s="134">
        <f t="shared" si="42"/>
        <v>12111.013919999999</v>
      </c>
      <c r="BE70" s="134">
        <f t="shared" si="15"/>
        <v>3657.5262038399997</v>
      </c>
      <c r="BF70" s="134">
        <f t="shared" si="16"/>
        <v>15768.540123839999</v>
      </c>
    </row>
    <row r="71" spans="1:58" s="41" customFormat="1" x14ac:dyDescent="0.2">
      <c r="A71" s="190"/>
      <c r="B71" s="192"/>
      <c r="C71" s="26" t="s">
        <v>90</v>
      </c>
      <c r="D71" s="194"/>
      <c r="E71" s="27">
        <v>39</v>
      </c>
      <c r="F71" s="28"/>
      <c r="G71" s="29">
        <v>39</v>
      </c>
      <c r="H71" s="30"/>
      <c r="I71" s="31">
        <f t="shared" si="29"/>
        <v>39</v>
      </c>
      <c r="J71" s="32"/>
      <c r="K71" s="31">
        <f t="shared" si="30"/>
        <v>39</v>
      </c>
      <c r="L71" s="33">
        <f t="shared" si="31"/>
        <v>42</v>
      </c>
      <c r="M71" s="34"/>
      <c r="N71" s="35">
        <v>19866.96</v>
      </c>
      <c r="O71" s="35">
        <f t="shared" si="32"/>
        <v>0</v>
      </c>
      <c r="P71" s="36">
        <v>1</v>
      </c>
      <c r="Q71" s="36">
        <v>41047.440000000002</v>
      </c>
      <c r="R71" s="35">
        <f>(Q71*P71*12)/1000</f>
        <v>492.56928000000005</v>
      </c>
      <c r="S71" s="34"/>
      <c r="T71" s="34"/>
      <c r="U71" s="37"/>
      <c r="V71" s="34">
        <v>5.5</v>
      </c>
      <c r="W71" s="34">
        <v>20523.72</v>
      </c>
      <c r="X71" s="35">
        <f t="shared" si="43"/>
        <v>1354.5655200000001</v>
      </c>
      <c r="Y71" s="34">
        <v>11</v>
      </c>
      <c r="Z71" s="34">
        <v>20523.72</v>
      </c>
      <c r="AA71" s="35">
        <f t="shared" ref="AA71:AA81" si="44">(Z71*Y71*12)/1000</f>
        <v>2709.1310400000002</v>
      </c>
      <c r="AB71" s="34">
        <v>0.5</v>
      </c>
      <c r="AC71" s="144">
        <v>20000</v>
      </c>
      <c r="AD71" s="35">
        <f t="shared" si="33"/>
        <v>120</v>
      </c>
      <c r="AE71" s="39"/>
      <c r="AF71" s="40"/>
      <c r="AG71" s="38">
        <v>20000</v>
      </c>
      <c r="AH71" s="37">
        <f t="shared" si="34"/>
        <v>0</v>
      </c>
      <c r="AI71" s="34">
        <v>8.5</v>
      </c>
      <c r="AJ71" s="35">
        <v>1</v>
      </c>
      <c r="AK71" s="35">
        <v>35000</v>
      </c>
      <c r="AL71" s="37">
        <f t="shared" si="35"/>
        <v>420</v>
      </c>
      <c r="AM71" s="35">
        <v>2</v>
      </c>
      <c r="AN71" s="35">
        <v>28000</v>
      </c>
      <c r="AO71" s="37">
        <f t="shared" si="36"/>
        <v>672</v>
      </c>
      <c r="AP71" s="35">
        <f t="shared" si="37"/>
        <v>5.5</v>
      </c>
      <c r="AQ71" s="35">
        <v>16000</v>
      </c>
      <c r="AR71" s="37">
        <f t="shared" si="38"/>
        <v>1056</v>
      </c>
      <c r="AS71" s="34">
        <v>15.5</v>
      </c>
      <c r="AT71" s="34"/>
      <c r="AU71" s="35">
        <v>11280</v>
      </c>
      <c r="AV71" s="35">
        <f t="shared" si="39"/>
        <v>2098.08</v>
      </c>
      <c r="AW71" s="34"/>
      <c r="AX71" s="35">
        <v>20000</v>
      </c>
      <c r="AY71" s="37">
        <f t="shared" si="40"/>
        <v>0</v>
      </c>
      <c r="AZ71" s="34"/>
      <c r="BA71" s="34"/>
      <c r="BB71" s="34"/>
      <c r="BC71" s="38"/>
      <c r="BD71" s="134">
        <f t="shared" si="42"/>
        <v>8922.34584</v>
      </c>
      <c r="BE71" s="134">
        <f t="shared" ref="BE71:BE83" si="45">BD71*30.2%</f>
        <v>2694.5484436799998</v>
      </c>
      <c r="BF71" s="134">
        <f t="shared" ref="BF71:BF83" si="46">BD71+BE71</f>
        <v>11616.89428368</v>
      </c>
    </row>
    <row r="72" spans="1:58" s="43" customFormat="1" x14ac:dyDescent="0.2">
      <c r="A72" s="44">
        <v>46</v>
      </c>
      <c r="B72" s="45" t="s">
        <v>91</v>
      </c>
      <c r="C72" s="26" t="s">
        <v>92</v>
      </c>
      <c r="D72" s="46">
        <v>26346</v>
      </c>
      <c r="E72" s="27">
        <v>206.5</v>
      </c>
      <c r="F72" s="42">
        <f t="shared" ref="F72:F77" si="47">E72-G72</f>
        <v>15.5</v>
      </c>
      <c r="G72" s="29">
        <v>191</v>
      </c>
      <c r="H72" s="26"/>
      <c r="I72" s="31">
        <f t="shared" si="29"/>
        <v>191</v>
      </c>
      <c r="J72" s="32">
        <v>-26</v>
      </c>
      <c r="K72" s="31">
        <f t="shared" si="30"/>
        <v>165</v>
      </c>
      <c r="L72" s="33">
        <f t="shared" si="31"/>
        <v>152</v>
      </c>
      <c r="M72" s="36">
        <v>81</v>
      </c>
      <c r="N72" s="35">
        <v>19866.96</v>
      </c>
      <c r="O72" s="35">
        <f t="shared" si="32"/>
        <v>19310.685120000002</v>
      </c>
      <c r="P72" s="36"/>
      <c r="Q72" s="36"/>
      <c r="R72" s="35"/>
      <c r="S72" s="36"/>
      <c r="T72" s="36"/>
      <c r="U72" s="37"/>
      <c r="V72" s="36">
        <v>5</v>
      </c>
      <c r="W72" s="34">
        <v>20523.72</v>
      </c>
      <c r="X72" s="35">
        <f t="shared" si="43"/>
        <v>1231.4232000000002</v>
      </c>
      <c r="Y72" s="36">
        <v>6</v>
      </c>
      <c r="Z72" s="34">
        <v>20523.72</v>
      </c>
      <c r="AA72" s="35">
        <f t="shared" si="44"/>
        <v>1477.70784</v>
      </c>
      <c r="AB72" s="36">
        <v>1</v>
      </c>
      <c r="AC72" s="144">
        <v>20000</v>
      </c>
      <c r="AD72" s="35">
        <f t="shared" si="33"/>
        <v>240</v>
      </c>
      <c r="AE72" s="39">
        <v>18</v>
      </c>
      <c r="AF72" s="39">
        <v>6</v>
      </c>
      <c r="AG72" s="38">
        <v>20000</v>
      </c>
      <c r="AH72" s="37">
        <f t="shared" si="34"/>
        <v>5760</v>
      </c>
      <c r="AI72" s="36">
        <v>8</v>
      </c>
      <c r="AJ72" s="35">
        <v>1</v>
      </c>
      <c r="AK72" s="35">
        <v>35000</v>
      </c>
      <c r="AL72" s="37">
        <f t="shared" si="35"/>
        <v>420</v>
      </c>
      <c r="AM72" s="35">
        <v>2</v>
      </c>
      <c r="AN72" s="35">
        <v>28000</v>
      </c>
      <c r="AO72" s="37">
        <f t="shared" si="36"/>
        <v>672</v>
      </c>
      <c r="AP72" s="35">
        <f t="shared" si="37"/>
        <v>5</v>
      </c>
      <c r="AQ72" s="35">
        <v>16000</v>
      </c>
      <c r="AR72" s="37">
        <f t="shared" si="38"/>
        <v>960</v>
      </c>
      <c r="AS72" s="36">
        <v>17</v>
      </c>
      <c r="AT72" s="36"/>
      <c r="AU72" s="35">
        <v>11280</v>
      </c>
      <c r="AV72" s="35">
        <f t="shared" si="39"/>
        <v>2301.12</v>
      </c>
      <c r="AW72" s="36">
        <v>7</v>
      </c>
      <c r="AX72" s="35">
        <v>20000</v>
      </c>
      <c r="AY72" s="37">
        <f t="shared" si="40"/>
        <v>1680</v>
      </c>
      <c r="AZ72" s="36">
        <v>2</v>
      </c>
      <c r="BA72" s="36">
        <v>1</v>
      </c>
      <c r="BB72" s="34">
        <v>16000</v>
      </c>
      <c r="BC72" s="38">
        <f t="shared" si="41"/>
        <v>576</v>
      </c>
      <c r="BD72" s="134">
        <f t="shared" si="42"/>
        <v>34628.936159999997</v>
      </c>
      <c r="BE72" s="134">
        <f t="shared" si="45"/>
        <v>10457.938720319999</v>
      </c>
      <c r="BF72" s="134">
        <f t="shared" si="46"/>
        <v>45086.87488032</v>
      </c>
    </row>
    <row r="73" spans="1:58" s="41" customFormat="1" x14ac:dyDescent="0.2">
      <c r="A73" s="189">
        <v>47</v>
      </c>
      <c r="B73" s="191" t="s">
        <v>93</v>
      </c>
      <c r="C73" s="26" t="s">
        <v>34</v>
      </c>
      <c r="D73" s="193">
        <v>40987</v>
      </c>
      <c r="E73" s="27">
        <v>130.5</v>
      </c>
      <c r="F73" s="28">
        <f t="shared" si="47"/>
        <v>3.5</v>
      </c>
      <c r="G73" s="29">
        <v>127</v>
      </c>
      <c r="H73" s="30"/>
      <c r="I73" s="31">
        <f t="shared" si="29"/>
        <v>127</v>
      </c>
      <c r="J73" s="32">
        <v>-6</v>
      </c>
      <c r="K73" s="31">
        <f t="shared" si="30"/>
        <v>121</v>
      </c>
      <c r="L73" s="33">
        <f t="shared" si="31"/>
        <v>119</v>
      </c>
      <c r="M73" s="34">
        <v>71</v>
      </c>
      <c r="N73" s="35">
        <v>19866.96</v>
      </c>
      <c r="O73" s="35">
        <f t="shared" si="32"/>
        <v>16926.64992</v>
      </c>
      <c r="P73" s="36"/>
      <c r="Q73" s="36"/>
      <c r="R73" s="35"/>
      <c r="S73" s="34">
        <v>1</v>
      </c>
      <c r="T73" s="142">
        <v>20000</v>
      </c>
      <c r="U73" s="37">
        <f t="shared" ref="U73:U78" si="48">(T73*S73*12)/1000</f>
        <v>240</v>
      </c>
      <c r="V73" s="34">
        <v>1</v>
      </c>
      <c r="W73" s="34">
        <v>20523.72</v>
      </c>
      <c r="X73" s="35">
        <f t="shared" si="43"/>
        <v>246.28464000000002</v>
      </c>
      <c r="Y73" s="34">
        <v>2</v>
      </c>
      <c r="Z73" s="34">
        <v>20523.72</v>
      </c>
      <c r="AA73" s="35">
        <f t="shared" si="44"/>
        <v>492.56928000000005</v>
      </c>
      <c r="AB73" s="34">
        <v>1</v>
      </c>
      <c r="AC73" s="144">
        <v>20000</v>
      </c>
      <c r="AD73" s="35">
        <f t="shared" si="33"/>
        <v>240</v>
      </c>
      <c r="AE73" s="39">
        <v>4</v>
      </c>
      <c r="AF73" s="40">
        <v>10</v>
      </c>
      <c r="AG73" s="38">
        <v>20000</v>
      </c>
      <c r="AH73" s="37">
        <f t="shared" si="34"/>
        <v>3360</v>
      </c>
      <c r="AI73" s="34">
        <v>7.5</v>
      </c>
      <c r="AJ73" s="35">
        <v>1</v>
      </c>
      <c r="AK73" s="35">
        <v>35000</v>
      </c>
      <c r="AL73" s="37">
        <f t="shared" si="35"/>
        <v>420</v>
      </c>
      <c r="AM73" s="35">
        <v>2</v>
      </c>
      <c r="AN73" s="35">
        <v>28000</v>
      </c>
      <c r="AO73" s="37">
        <f t="shared" si="36"/>
        <v>672</v>
      </c>
      <c r="AP73" s="35">
        <f t="shared" si="37"/>
        <v>4.5</v>
      </c>
      <c r="AQ73" s="35">
        <v>16000</v>
      </c>
      <c r="AR73" s="37">
        <f t="shared" si="38"/>
        <v>864</v>
      </c>
      <c r="AS73" s="34">
        <v>12</v>
      </c>
      <c r="AT73" s="34"/>
      <c r="AU73" s="35">
        <v>11280</v>
      </c>
      <c r="AV73" s="35">
        <f t="shared" si="39"/>
        <v>1624.32</v>
      </c>
      <c r="AW73" s="34">
        <v>6</v>
      </c>
      <c r="AX73" s="35">
        <v>20000</v>
      </c>
      <c r="AY73" s="37">
        <f t="shared" si="40"/>
        <v>1440</v>
      </c>
      <c r="AZ73" s="34">
        <v>3</v>
      </c>
      <c r="BA73" s="34">
        <v>0.5</v>
      </c>
      <c r="BB73" s="34">
        <v>16000</v>
      </c>
      <c r="BC73" s="38">
        <f t="shared" si="41"/>
        <v>672</v>
      </c>
      <c r="BD73" s="134">
        <f t="shared" si="42"/>
        <v>27197.823840000001</v>
      </c>
      <c r="BE73" s="134">
        <f t="shared" si="45"/>
        <v>8213.7427996799997</v>
      </c>
      <c r="BF73" s="134">
        <f t="shared" si="46"/>
        <v>35411.566639680001</v>
      </c>
    </row>
    <row r="74" spans="1:58" s="43" customFormat="1" x14ac:dyDescent="0.2">
      <c r="A74" s="190"/>
      <c r="B74" s="192"/>
      <c r="C74" s="26" t="s">
        <v>39</v>
      </c>
      <c r="D74" s="194"/>
      <c r="E74" s="27">
        <v>82.5</v>
      </c>
      <c r="F74" s="42">
        <f t="shared" si="47"/>
        <v>4.5</v>
      </c>
      <c r="G74" s="29">
        <v>78</v>
      </c>
      <c r="H74" s="26"/>
      <c r="I74" s="31">
        <f t="shared" si="29"/>
        <v>78</v>
      </c>
      <c r="J74" s="32">
        <v>-8</v>
      </c>
      <c r="K74" s="31">
        <f t="shared" si="30"/>
        <v>70</v>
      </c>
      <c r="L74" s="33">
        <f>M74+P74+S74+V74+Y74+AB74+AE74+AF74+AI74+AS74+AT74+AW74+AZ74+BA74</f>
        <v>70</v>
      </c>
      <c r="M74" s="36"/>
      <c r="N74" s="35">
        <v>19866.96</v>
      </c>
      <c r="O74" s="35">
        <f t="shared" si="32"/>
        <v>0</v>
      </c>
      <c r="P74" s="36">
        <v>4.5</v>
      </c>
      <c r="Q74" s="36">
        <v>41047.440000000002</v>
      </c>
      <c r="R74" s="35">
        <f>(Q74*P74*12)/1000</f>
        <v>2216.56176</v>
      </c>
      <c r="S74" s="36">
        <v>15</v>
      </c>
      <c r="T74" s="142">
        <v>20000</v>
      </c>
      <c r="U74" s="37">
        <f t="shared" si="48"/>
        <v>3600</v>
      </c>
      <c r="V74" s="36">
        <v>13.5</v>
      </c>
      <c r="W74" s="34">
        <v>20523.72</v>
      </c>
      <c r="X74" s="35">
        <f t="shared" si="43"/>
        <v>3324.8426400000008</v>
      </c>
      <c r="Y74" s="36">
        <v>3</v>
      </c>
      <c r="Z74" s="34">
        <v>20523.72</v>
      </c>
      <c r="AA74" s="35">
        <f t="shared" si="44"/>
        <v>738.85392000000002</v>
      </c>
      <c r="AB74" s="36"/>
      <c r="AC74" s="38"/>
      <c r="AD74" s="35"/>
      <c r="AE74" s="39">
        <v>3</v>
      </c>
      <c r="AF74" s="39">
        <v>7</v>
      </c>
      <c r="AG74" s="38">
        <v>20000</v>
      </c>
      <c r="AH74" s="37">
        <f t="shared" si="34"/>
        <v>2400</v>
      </c>
      <c r="AI74" s="36">
        <v>9</v>
      </c>
      <c r="AJ74" s="35">
        <v>1</v>
      </c>
      <c r="AK74" s="35">
        <v>35000</v>
      </c>
      <c r="AL74" s="37">
        <f t="shared" si="35"/>
        <v>420</v>
      </c>
      <c r="AM74" s="35">
        <v>2</v>
      </c>
      <c r="AN74" s="35">
        <v>28000</v>
      </c>
      <c r="AO74" s="37">
        <f t="shared" si="36"/>
        <v>672</v>
      </c>
      <c r="AP74" s="35">
        <f t="shared" si="37"/>
        <v>6</v>
      </c>
      <c r="AQ74" s="35">
        <v>16000</v>
      </c>
      <c r="AR74" s="37">
        <f t="shared" si="38"/>
        <v>1152</v>
      </c>
      <c r="AS74" s="36">
        <v>11</v>
      </c>
      <c r="AT74" s="36"/>
      <c r="AU74" s="35">
        <v>11280</v>
      </c>
      <c r="AV74" s="35">
        <f t="shared" si="39"/>
        <v>1488.96</v>
      </c>
      <c r="AW74" s="36">
        <v>3</v>
      </c>
      <c r="AX74" s="35">
        <v>20000</v>
      </c>
      <c r="AY74" s="37">
        <f t="shared" si="40"/>
        <v>720</v>
      </c>
      <c r="AZ74" s="36">
        <v>1</v>
      </c>
      <c r="BA74" s="36"/>
      <c r="BB74" s="34">
        <v>16000</v>
      </c>
      <c r="BC74" s="38">
        <f t="shared" si="41"/>
        <v>192</v>
      </c>
      <c r="BD74" s="134">
        <f t="shared" si="42"/>
        <v>16925.21832</v>
      </c>
      <c r="BE74" s="134">
        <f t="shared" si="45"/>
        <v>5111.4159326399995</v>
      </c>
      <c r="BF74" s="134">
        <f t="shared" si="46"/>
        <v>22036.63425264</v>
      </c>
    </row>
    <row r="75" spans="1:58" s="43" customFormat="1" x14ac:dyDescent="0.2">
      <c r="A75" s="48">
        <v>48</v>
      </c>
      <c r="B75" s="49" t="s">
        <v>94</v>
      </c>
      <c r="C75" s="26" t="s">
        <v>34</v>
      </c>
      <c r="D75" s="50">
        <v>77650</v>
      </c>
      <c r="E75" s="27">
        <v>196</v>
      </c>
      <c r="F75" s="42">
        <f t="shared" si="47"/>
        <v>5</v>
      </c>
      <c r="G75" s="29">
        <v>191</v>
      </c>
      <c r="H75" s="26">
        <v>10</v>
      </c>
      <c r="I75" s="31">
        <f t="shared" si="29"/>
        <v>201</v>
      </c>
      <c r="J75" s="31"/>
      <c r="K75" s="31">
        <f t="shared" si="30"/>
        <v>201</v>
      </c>
      <c r="L75" s="33">
        <f t="shared" si="31"/>
        <v>274</v>
      </c>
      <c r="M75" s="36">
        <v>116</v>
      </c>
      <c r="N75" s="35">
        <v>19866.96</v>
      </c>
      <c r="O75" s="35">
        <f>(N75*M75*12)/1000</f>
        <v>27654.80832</v>
      </c>
      <c r="P75" s="36">
        <v>1</v>
      </c>
      <c r="Q75" s="36">
        <v>41047.440000000002</v>
      </c>
      <c r="R75" s="35">
        <f>(Q75*P75*12)/1000</f>
        <v>492.56928000000005</v>
      </c>
      <c r="S75" s="36">
        <v>8</v>
      </c>
      <c r="T75" s="142">
        <v>20000</v>
      </c>
      <c r="U75" s="37">
        <f t="shared" si="48"/>
        <v>1920</v>
      </c>
      <c r="V75" s="36">
        <v>9</v>
      </c>
      <c r="W75" s="34">
        <v>20523.72</v>
      </c>
      <c r="X75" s="35">
        <f t="shared" si="43"/>
        <v>2216.56176</v>
      </c>
      <c r="Y75" s="36">
        <v>4</v>
      </c>
      <c r="Z75" s="34">
        <v>20523.72</v>
      </c>
      <c r="AA75" s="35">
        <f t="shared" si="44"/>
        <v>985.1385600000001</v>
      </c>
      <c r="AB75" s="36">
        <v>1</v>
      </c>
      <c r="AC75" s="144">
        <v>20000</v>
      </c>
      <c r="AD75" s="35">
        <f t="shared" si="33"/>
        <v>240</v>
      </c>
      <c r="AE75" s="39">
        <v>60</v>
      </c>
      <c r="AF75" s="39">
        <v>27</v>
      </c>
      <c r="AG75" s="38">
        <v>20000</v>
      </c>
      <c r="AH75" s="37">
        <f t="shared" si="34"/>
        <v>20880</v>
      </c>
      <c r="AI75" s="36">
        <v>13</v>
      </c>
      <c r="AJ75" s="35">
        <v>1</v>
      </c>
      <c r="AK75" s="35">
        <v>35000</v>
      </c>
      <c r="AL75" s="37">
        <f t="shared" si="35"/>
        <v>420</v>
      </c>
      <c r="AM75" s="35">
        <v>4</v>
      </c>
      <c r="AN75" s="35">
        <v>28000</v>
      </c>
      <c r="AO75" s="37">
        <f t="shared" si="36"/>
        <v>1344</v>
      </c>
      <c r="AP75" s="35">
        <f t="shared" si="37"/>
        <v>8</v>
      </c>
      <c r="AQ75" s="35">
        <v>16000</v>
      </c>
      <c r="AR75" s="37">
        <f t="shared" si="38"/>
        <v>1536</v>
      </c>
      <c r="AS75" s="36">
        <v>11</v>
      </c>
      <c r="AT75" s="36"/>
      <c r="AU75" s="35">
        <v>11280</v>
      </c>
      <c r="AV75" s="35">
        <f t="shared" si="39"/>
        <v>1488.96</v>
      </c>
      <c r="AW75" s="36">
        <v>11</v>
      </c>
      <c r="AX75" s="35">
        <v>20000</v>
      </c>
      <c r="AY75" s="37">
        <f t="shared" si="40"/>
        <v>2640</v>
      </c>
      <c r="AZ75" s="36">
        <v>11</v>
      </c>
      <c r="BA75" s="36">
        <v>2</v>
      </c>
      <c r="BB75" s="34">
        <v>16000</v>
      </c>
      <c r="BC75" s="38">
        <f t="shared" si="41"/>
        <v>2496</v>
      </c>
      <c r="BD75" s="134">
        <f t="shared" si="42"/>
        <v>64314.037920000002</v>
      </c>
      <c r="BE75" s="134">
        <f t="shared" si="45"/>
        <v>19422.839451840002</v>
      </c>
      <c r="BF75" s="134">
        <f t="shared" si="46"/>
        <v>83736.877371840004</v>
      </c>
    </row>
    <row r="76" spans="1:58" s="43" customFormat="1" x14ac:dyDescent="0.2">
      <c r="A76" s="189">
        <v>49</v>
      </c>
      <c r="B76" s="191" t="s">
        <v>95</v>
      </c>
      <c r="C76" s="26" t="s">
        <v>34</v>
      </c>
      <c r="D76" s="193">
        <v>47679</v>
      </c>
      <c r="E76" s="27">
        <v>102</v>
      </c>
      <c r="F76" s="42">
        <f t="shared" si="47"/>
        <v>3</v>
      </c>
      <c r="G76" s="29">
        <v>99</v>
      </c>
      <c r="H76" s="26"/>
      <c r="I76" s="31">
        <f t="shared" si="29"/>
        <v>99</v>
      </c>
      <c r="J76" s="31">
        <v>-5</v>
      </c>
      <c r="K76" s="31">
        <f t="shared" si="30"/>
        <v>94</v>
      </c>
      <c r="L76" s="33">
        <f t="shared" si="31"/>
        <v>138</v>
      </c>
      <c r="M76" s="36">
        <v>68</v>
      </c>
      <c r="N76" s="35">
        <v>19866.96</v>
      </c>
      <c r="O76" s="35">
        <f t="shared" si="32"/>
        <v>16211.43936</v>
      </c>
      <c r="P76" s="36"/>
      <c r="Q76" s="36"/>
      <c r="R76" s="35"/>
      <c r="S76" s="36">
        <v>4</v>
      </c>
      <c r="T76" s="142">
        <v>20000</v>
      </c>
      <c r="U76" s="37">
        <f t="shared" si="48"/>
        <v>960</v>
      </c>
      <c r="V76" s="36">
        <v>1</v>
      </c>
      <c r="W76" s="34">
        <v>20523.72</v>
      </c>
      <c r="X76" s="35">
        <f t="shared" si="43"/>
        <v>246.28464000000002</v>
      </c>
      <c r="Y76" s="36"/>
      <c r="Z76" s="34"/>
      <c r="AA76" s="35"/>
      <c r="AB76" s="36">
        <v>1</v>
      </c>
      <c r="AC76" s="144">
        <v>20000</v>
      </c>
      <c r="AD76" s="35">
        <f t="shared" si="33"/>
        <v>240</v>
      </c>
      <c r="AE76" s="39">
        <v>31</v>
      </c>
      <c r="AF76" s="39">
        <v>4</v>
      </c>
      <c r="AG76" s="38">
        <v>20000</v>
      </c>
      <c r="AH76" s="37">
        <f t="shared" si="34"/>
        <v>8400</v>
      </c>
      <c r="AI76" s="36">
        <v>8</v>
      </c>
      <c r="AJ76" s="35">
        <v>1</v>
      </c>
      <c r="AK76" s="35">
        <v>35000</v>
      </c>
      <c r="AL76" s="37">
        <f t="shared" si="35"/>
        <v>420</v>
      </c>
      <c r="AM76" s="35">
        <v>2</v>
      </c>
      <c r="AN76" s="35">
        <v>28000</v>
      </c>
      <c r="AO76" s="37">
        <f t="shared" si="36"/>
        <v>672</v>
      </c>
      <c r="AP76" s="35">
        <f t="shared" si="37"/>
        <v>5</v>
      </c>
      <c r="AQ76" s="35">
        <v>16000</v>
      </c>
      <c r="AR76" s="37">
        <f t="shared" si="38"/>
        <v>960</v>
      </c>
      <c r="AS76" s="36">
        <v>9</v>
      </c>
      <c r="AT76" s="36"/>
      <c r="AU76" s="35">
        <v>11280</v>
      </c>
      <c r="AV76" s="35">
        <f t="shared" si="39"/>
        <v>1218.24</v>
      </c>
      <c r="AW76" s="36">
        <v>7</v>
      </c>
      <c r="AX76" s="35">
        <v>20000</v>
      </c>
      <c r="AY76" s="37">
        <f t="shared" si="40"/>
        <v>1680</v>
      </c>
      <c r="AZ76" s="36">
        <v>3</v>
      </c>
      <c r="BA76" s="36">
        <v>2</v>
      </c>
      <c r="BB76" s="34">
        <v>16000</v>
      </c>
      <c r="BC76" s="38">
        <f t="shared" si="41"/>
        <v>960</v>
      </c>
      <c r="BD76" s="134">
        <f t="shared" si="42"/>
        <v>31967.964000000004</v>
      </c>
      <c r="BE76" s="134">
        <f t="shared" si="45"/>
        <v>9654.3251280000004</v>
      </c>
      <c r="BF76" s="134">
        <f t="shared" si="46"/>
        <v>41622.289128000004</v>
      </c>
    </row>
    <row r="77" spans="1:58" s="41" customFormat="1" x14ac:dyDescent="0.2">
      <c r="A77" s="211"/>
      <c r="B77" s="207"/>
      <c r="C77" s="26" t="s">
        <v>39</v>
      </c>
      <c r="D77" s="215"/>
      <c r="E77" s="27">
        <v>88</v>
      </c>
      <c r="F77" s="28">
        <f t="shared" si="47"/>
        <v>2</v>
      </c>
      <c r="G77" s="29">
        <v>86</v>
      </c>
      <c r="H77" s="30"/>
      <c r="I77" s="31">
        <f t="shared" si="29"/>
        <v>86</v>
      </c>
      <c r="J77" s="32">
        <v>-6</v>
      </c>
      <c r="K77" s="31">
        <f t="shared" si="30"/>
        <v>80</v>
      </c>
      <c r="L77" s="33">
        <f t="shared" si="31"/>
        <v>80</v>
      </c>
      <c r="M77" s="34"/>
      <c r="N77" s="35">
        <v>19866.96</v>
      </c>
      <c r="O77" s="35">
        <f t="shared" si="32"/>
        <v>0</v>
      </c>
      <c r="P77" s="36">
        <v>3.5</v>
      </c>
      <c r="Q77" s="36">
        <v>41047.440000000002</v>
      </c>
      <c r="R77" s="35">
        <f>(Q77*P77*12)/1000</f>
        <v>1723.9924799999999</v>
      </c>
      <c r="S77" s="34">
        <v>15.5</v>
      </c>
      <c r="T77" s="142">
        <v>20000</v>
      </c>
      <c r="U77" s="37">
        <f t="shared" si="48"/>
        <v>3720</v>
      </c>
      <c r="V77" s="34">
        <v>14</v>
      </c>
      <c r="W77" s="34">
        <v>20523.72</v>
      </c>
      <c r="X77" s="35">
        <f t="shared" si="43"/>
        <v>3447.9849599999998</v>
      </c>
      <c r="Y77" s="34">
        <v>8</v>
      </c>
      <c r="Z77" s="34">
        <v>20523.72</v>
      </c>
      <c r="AA77" s="35">
        <f t="shared" si="44"/>
        <v>1970.2771200000002</v>
      </c>
      <c r="AB77" s="34"/>
      <c r="AC77" s="38"/>
      <c r="AD77" s="35"/>
      <c r="AE77" s="39"/>
      <c r="AF77" s="40">
        <v>10.5</v>
      </c>
      <c r="AG77" s="38">
        <v>20000</v>
      </c>
      <c r="AH77" s="37">
        <f t="shared" si="34"/>
        <v>2520</v>
      </c>
      <c r="AI77" s="34">
        <v>9</v>
      </c>
      <c r="AJ77" s="35">
        <v>1</v>
      </c>
      <c r="AK77" s="35">
        <v>35000</v>
      </c>
      <c r="AL77" s="37">
        <f t="shared" si="35"/>
        <v>420</v>
      </c>
      <c r="AM77" s="35">
        <v>2</v>
      </c>
      <c r="AN77" s="35">
        <v>28000</v>
      </c>
      <c r="AO77" s="37">
        <f t="shared" si="36"/>
        <v>672</v>
      </c>
      <c r="AP77" s="35">
        <f t="shared" si="37"/>
        <v>6</v>
      </c>
      <c r="AQ77" s="35">
        <v>16000</v>
      </c>
      <c r="AR77" s="37">
        <f t="shared" si="38"/>
        <v>1152</v>
      </c>
      <c r="AS77" s="34">
        <v>13.5</v>
      </c>
      <c r="AT77" s="34"/>
      <c r="AU77" s="35">
        <v>11280</v>
      </c>
      <c r="AV77" s="35">
        <f t="shared" si="39"/>
        <v>1827.36</v>
      </c>
      <c r="AW77" s="34">
        <v>3</v>
      </c>
      <c r="AX77" s="35">
        <v>20000</v>
      </c>
      <c r="AY77" s="37">
        <f t="shared" si="40"/>
        <v>720</v>
      </c>
      <c r="AZ77" s="34">
        <v>3</v>
      </c>
      <c r="BA77" s="34"/>
      <c r="BB77" s="34">
        <v>16000</v>
      </c>
      <c r="BC77" s="38">
        <f t="shared" si="41"/>
        <v>576</v>
      </c>
      <c r="BD77" s="134">
        <f t="shared" si="42"/>
        <v>18749.614559999998</v>
      </c>
      <c r="BE77" s="134">
        <f t="shared" si="45"/>
        <v>5662.3835971199996</v>
      </c>
      <c r="BF77" s="134">
        <f t="shared" si="46"/>
        <v>24411.998157119997</v>
      </c>
    </row>
    <row r="78" spans="1:58" s="43" customFormat="1" x14ac:dyDescent="0.2">
      <c r="A78" s="190"/>
      <c r="B78" s="192"/>
      <c r="C78" s="26" t="s">
        <v>56</v>
      </c>
      <c r="D78" s="194"/>
      <c r="E78" s="27">
        <v>58</v>
      </c>
      <c r="F78" s="42"/>
      <c r="G78" s="29">
        <v>58</v>
      </c>
      <c r="H78" s="26">
        <v>6.5</v>
      </c>
      <c r="I78" s="31">
        <f t="shared" si="29"/>
        <v>64.5</v>
      </c>
      <c r="J78" s="32">
        <v>-3.5</v>
      </c>
      <c r="K78" s="31">
        <f t="shared" si="30"/>
        <v>61</v>
      </c>
      <c r="L78" s="33">
        <f t="shared" si="31"/>
        <v>61</v>
      </c>
      <c r="M78" s="36"/>
      <c r="N78" s="35">
        <v>19866.96</v>
      </c>
      <c r="O78" s="35">
        <f t="shared" si="32"/>
        <v>0</v>
      </c>
      <c r="P78" s="36">
        <v>1</v>
      </c>
      <c r="Q78" s="36">
        <v>41047.440000000002</v>
      </c>
      <c r="R78" s="35">
        <f>(Q78*P78*12)/1000</f>
        <v>492.56928000000005</v>
      </c>
      <c r="S78" s="36">
        <v>16</v>
      </c>
      <c r="T78" s="142">
        <v>20000</v>
      </c>
      <c r="U78" s="37">
        <f t="shared" si="48"/>
        <v>3840</v>
      </c>
      <c r="V78" s="36">
        <v>2</v>
      </c>
      <c r="W78" s="34">
        <v>20523.72</v>
      </c>
      <c r="X78" s="35">
        <f t="shared" si="43"/>
        <v>492.56928000000005</v>
      </c>
      <c r="Y78" s="36"/>
      <c r="Z78" s="34"/>
      <c r="AA78" s="35"/>
      <c r="AB78" s="36"/>
      <c r="AC78" s="38"/>
      <c r="AD78" s="35"/>
      <c r="AE78" s="39">
        <v>2</v>
      </c>
      <c r="AF78" s="39">
        <v>6</v>
      </c>
      <c r="AG78" s="38">
        <v>20000</v>
      </c>
      <c r="AH78" s="37">
        <f t="shared" si="34"/>
        <v>1920</v>
      </c>
      <c r="AI78" s="36">
        <v>7.5</v>
      </c>
      <c r="AJ78" s="35">
        <v>1</v>
      </c>
      <c r="AK78" s="35">
        <v>35000</v>
      </c>
      <c r="AL78" s="37">
        <f t="shared" si="35"/>
        <v>420</v>
      </c>
      <c r="AM78" s="35">
        <v>2</v>
      </c>
      <c r="AN78" s="35">
        <v>28000</v>
      </c>
      <c r="AO78" s="37">
        <f t="shared" si="36"/>
        <v>672</v>
      </c>
      <c r="AP78" s="35">
        <f t="shared" si="37"/>
        <v>4.5</v>
      </c>
      <c r="AQ78" s="35">
        <v>16000</v>
      </c>
      <c r="AR78" s="37">
        <f t="shared" si="38"/>
        <v>864</v>
      </c>
      <c r="AS78" s="36">
        <v>11.5</v>
      </c>
      <c r="AT78" s="36">
        <v>8</v>
      </c>
      <c r="AU78" s="35">
        <v>11280</v>
      </c>
      <c r="AV78" s="35">
        <f t="shared" si="39"/>
        <v>2639.52</v>
      </c>
      <c r="AW78" s="36">
        <v>3</v>
      </c>
      <c r="AX78" s="35">
        <v>20000</v>
      </c>
      <c r="AY78" s="37">
        <f t="shared" si="40"/>
        <v>720</v>
      </c>
      <c r="AZ78" s="36">
        <v>3</v>
      </c>
      <c r="BA78" s="36">
        <v>1</v>
      </c>
      <c r="BB78" s="34">
        <v>16000</v>
      </c>
      <c r="BC78" s="38">
        <f t="shared" si="41"/>
        <v>768</v>
      </c>
      <c r="BD78" s="134">
        <f t="shared" si="42"/>
        <v>12828.65856</v>
      </c>
      <c r="BE78" s="134">
        <f t="shared" si="45"/>
        <v>3874.2548851199999</v>
      </c>
      <c r="BF78" s="134">
        <f t="shared" si="46"/>
        <v>16702.913445120001</v>
      </c>
    </row>
    <row r="79" spans="1:58" s="41" customFormat="1" x14ac:dyDescent="0.2">
      <c r="A79" s="44">
        <v>50</v>
      </c>
      <c r="B79" s="45" t="s">
        <v>96</v>
      </c>
      <c r="C79" s="26" t="s">
        <v>34</v>
      </c>
      <c r="D79" s="46">
        <v>51024</v>
      </c>
      <c r="E79" s="27">
        <v>79</v>
      </c>
      <c r="F79" s="28"/>
      <c r="G79" s="29">
        <v>79</v>
      </c>
      <c r="H79" s="30">
        <v>16</v>
      </c>
      <c r="I79" s="31">
        <f t="shared" si="29"/>
        <v>95</v>
      </c>
      <c r="J79" s="32">
        <v>0</v>
      </c>
      <c r="K79" s="31">
        <f t="shared" si="30"/>
        <v>95</v>
      </c>
      <c r="L79" s="33">
        <f t="shared" si="31"/>
        <v>107</v>
      </c>
      <c r="M79" s="34">
        <v>43</v>
      </c>
      <c r="N79" s="35">
        <v>19866.96</v>
      </c>
      <c r="O79" s="35">
        <f t="shared" si="32"/>
        <v>10251.351359999999</v>
      </c>
      <c r="P79" s="36">
        <v>1</v>
      </c>
      <c r="Q79" s="36">
        <v>41047.440000000002</v>
      </c>
      <c r="R79" s="35">
        <f>(Q79*P79*12)/1000</f>
        <v>492.56928000000005</v>
      </c>
      <c r="S79" s="34"/>
      <c r="T79" s="34"/>
      <c r="U79" s="37"/>
      <c r="V79" s="34">
        <v>2</v>
      </c>
      <c r="W79" s="34">
        <v>20523.72</v>
      </c>
      <c r="X79" s="35">
        <f t="shared" si="43"/>
        <v>492.56928000000005</v>
      </c>
      <c r="Y79" s="34">
        <v>10</v>
      </c>
      <c r="Z79" s="34">
        <v>20523.72</v>
      </c>
      <c r="AA79" s="35">
        <f t="shared" si="44"/>
        <v>2462.8464000000004</v>
      </c>
      <c r="AB79" s="34">
        <v>2</v>
      </c>
      <c r="AC79" s="144">
        <v>20000</v>
      </c>
      <c r="AD79" s="35">
        <f t="shared" si="33"/>
        <v>480</v>
      </c>
      <c r="AE79" s="39">
        <v>9</v>
      </c>
      <c r="AF79" s="40">
        <v>8</v>
      </c>
      <c r="AG79" s="38">
        <v>20000</v>
      </c>
      <c r="AH79" s="37">
        <f t="shared" si="34"/>
        <v>4080</v>
      </c>
      <c r="AI79" s="34">
        <v>8</v>
      </c>
      <c r="AJ79" s="35">
        <v>1</v>
      </c>
      <c r="AK79" s="35">
        <v>35000</v>
      </c>
      <c r="AL79" s="37">
        <f t="shared" si="35"/>
        <v>420</v>
      </c>
      <c r="AM79" s="35">
        <v>1</v>
      </c>
      <c r="AN79" s="35">
        <v>28000</v>
      </c>
      <c r="AO79" s="37">
        <f t="shared" si="36"/>
        <v>336</v>
      </c>
      <c r="AP79" s="35">
        <f t="shared" si="37"/>
        <v>6</v>
      </c>
      <c r="AQ79" s="35">
        <v>16000</v>
      </c>
      <c r="AR79" s="37">
        <f t="shared" si="38"/>
        <v>1152</v>
      </c>
      <c r="AS79" s="34">
        <v>17</v>
      </c>
      <c r="AT79" s="34"/>
      <c r="AU79" s="35">
        <v>11280</v>
      </c>
      <c r="AV79" s="35">
        <f t="shared" si="39"/>
        <v>2301.12</v>
      </c>
      <c r="AW79" s="34">
        <v>5</v>
      </c>
      <c r="AX79" s="35">
        <v>20000</v>
      </c>
      <c r="AY79" s="37">
        <f t="shared" si="40"/>
        <v>1200</v>
      </c>
      <c r="AZ79" s="34">
        <v>2</v>
      </c>
      <c r="BA79" s="34"/>
      <c r="BB79" s="34">
        <v>16000</v>
      </c>
      <c r="BC79" s="38">
        <f t="shared" si="41"/>
        <v>384</v>
      </c>
      <c r="BD79" s="134">
        <f t="shared" si="42"/>
        <v>24052.456319999998</v>
      </c>
      <c r="BE79" s="134">
        <f t="shared" si="45"/>
        <v>7263.8418086399988</v>
      </c>
      <c r="BF79" s="134">
        <f t="shared" si="46"/>
        <v>31316.298128639995</v>
      </c>
    </row>
    <row r="80" spans="1:58" s="43" customFormat="1" x14ac:dyDescent="0.2">
      <c r="A80" s="189">
        <v>51</v>
      </c>
      <c r="B80" s="191" t="s">
        <v>97</v>
      </c>
      <c r="C80" s="26" t="s">
        <v>34</v>
      </c>
      <c r="D80" s="193">
        <v>121817</v>
      </c>
      <c r="E80" s="27">
        <v>209</v>
      </c>
      <c r="F80" s="42">
        <f>E80-G80</f>
        <v>6</v>
      </c>
      <c r="G80" s="29">
        <v>203</v>
      </c>
      <c r="H80" s="26"/>
      <c r="I80" s="31">
        <f t="shared" si="29"/>
        <v>203</v>
      </c>
      <c r="J80" s="31">
        <v>-14</v>
      </c>
      <c r="K80" s="31">
        <f t="shared" si="30"/>
        <v>189</v>
      </c>
      <c r="L80" s="33">
        <f t="shared" si="31"/>
        <v>246</v>
      </c>
      <c r="M80" s="36">
        <v>124</v>
      </c>
      <c r="N80" s="35">
        <v>19866.96</v>
      </c>
      <c r="O80" s="35">
        <f t="shared" si="32"/>
        <v>29562.036479999999</v>
      </c>
      <c r="P80" s="36"/>
      <c r="Q80" s="36"/>
      <c r="R80" s="35"/>
      <c r="S80" s="36">
        <v>8</v>
      </c>
      <c r="T80" s="142">
        <v>20000</v>
      </c>
      <c r="U80" s="37">
        <f>(T80*S80*12)/1000</f>
        <v>1920</v>
      </c>
      <c r="V80" s="36">
        <v>3</v>
      </c>
      <c r="W80" s="34">
        <v>20523.72</v>
      </c>
      <c r="X80" s="35">
        <f t="shared" si="43"/>
        <v>738.85392000000002</v>
      </c>
      <c r="Y80" s="36">
        <v>1</v>
      </c>
      <c r="Z80" s="34">
        <v>20523.72</v>
      </c>
      <c r="AA80" s="35">
        <f t="shared" si="44"/>
        <v>246.28464000000002</v>
      </c>
      <c r="AB80" s="36">
        <v>1</v>
      </c>
      <c r="AC80" s="144">
        <v>20000</v>
      </c>
      <c r="AD80" s="35">
        <f t="shared" si="33"/>
        <v>240</v>
      </c>
      <c r="AE80" s="39">
        <v>32</v>
      </c>
      <c r="AF80" s="39">
        <v>18</v>
      </c>
      <c r="AG80" s="38">
        <v>20000</v>
      </c>
      <c r="AH80" s="37">
        <f t="shared" si="34"/>
        <v>12000</v>
      </c>
      <c r="AI80" s="36">
        <v>9</v>
      </c>
      <c r="AJ80" s="35">
        <v>1</v>
      </c>
      <c r="AK80" s="35">
        <v>35000</v>
      </c>
      <c r="AL80" s="37">
        <f t="shared" si="35"/>
        <v>420</v>
      </c>
      <c r="AM80" s="35">
        <v>2</v>
      </c>
      <c r="AN80" s="35">
        <v>28000</v>
      </c>
      <c r="AO80" s="37">
        <f t="shared" si="36"/>
        <v>672</v>
      </c>
      <c r="AP80" s="35">
        <f t="shared" si="37"/>
        <v>6</v>
      </c>
      <c r="AQ80" s="35">
        <v>16000</v>
      </c>
      <c r="AR80" s="37">
        <f t="shared" si="38"/>
        <v>1152</v>
      </c>
      <c r="AS80" s="36">
        <v>28</v>
      </c>
      <c r="AT80" s="36"/>
      <c r="AU80" s="35">
        <v>11280</v>
      </c>
      <c r="AV80" s="35">
        <f t="shared" si="39"/>
        <v>3790.08</v>
      </c>
      <c r="AW80" s="36">
        <v>12</v>
      </c>
      <c r="AX80" s="35">
        <v>20000</v>
      </c>
      <c r="AY80" s="37">
        <f t="shared" si="40"/>
        <v>2880</v>
      </c>
      <c r="AZ80" s="36">
        <v>6</v>
      </c>
      <c r="BA80" s="36">
        <v>4</v>
      </c>
      <c r="BB80" s="34">
        <v>16000</v>
      </c>
      <c r="BC80" s="38">
        <f t="shared" si="41"/>
        <v>1920</v>
      </c>
      <c r="BD80" s="134">
        <f t="shared" si="42"/>
        <v>55541.255040000004</v>
      </c>
      <c r="BE80" s="134">
        <f t="shared" si="45"/>
        <v>16773.459022080002</v>
      </c>
      <c r="BF80" s="134">
        <f t="shared" si="46"/>
        <v>72314.714062080006</v>
      </c>
    </row>
    <row r="81" spans="1:58" s="43" customFormat="1" x14ac:dyDescent="0.2">
      <c r="A81" s="211"/>
      <c r="B81" s="207"/>
      <c r="C81" s="26" t="s">
        <v>39</v>
      </c>
      <c r="D81" s="215"/>
      <c r="E81" s="27">
        <v>62</v>
      </c>
      <c r="F81" s="42"/>
      <c r="G81" s="29">
        <v>62</v>
      </c>
      <c r="H81" s="26"/>
      <c r="I81" s="31">
        <f t="shared" si="29"/>
        <v>62</v>
      </c>
      <c r="J81" s="32">
        <v>-8</v>
      </c>
      <c r="K81" s="31">
        <f t="shared" si="30"/>
        <v>54</v>
      </c>
      <c r="L81" s="33">
        <f t="shared" si="31"/>
        <v>54</v>
      </c>
      <c r="M81" s="36"/>
      <c r="N81" s="35">
        <v>19866.96</v>
      </c>
      <c r="O81" s="35">
        <f t="shared" si="32"/>
        <v>0</v>
      </c>
      <c r="P81" s="36">
        <v>4</v>
      </c>
      <c r="Q81" s="36">
        <v>41047.440000000002</v>
      </c>
      <c r="R81" s="35">
        <f>(Q81*P81*12)/1000</f>
        <v>1970.2771200000002</v>
      </c>
      <c r="S81" s="36">
        <v>6</v>
      </c>
      <c r="T81" s="142">
        <v>20000</v>
      </c>
      <c r="U81" s="37">
        <f>(T81*S81*12)/1000</f>
        <v>1440</v>
      </c>
      <c r="V81" s="36">
        <v>9</v>
      </c>
      <c r="W81" s="34">
        <v>20523.72</v>
      </c>
      <c r="X81" s="35">
        <f t="shared" si="43"/>
        <v>2216.56176</v>
      </c>
      <c r="Y81" s="36">
        <v>2</v>
      </c>
      <c r="Z81" s="34">
        <v>20523.72</v>
      </c>
      <c r="AA81" s="35">
        <f t="shared" si="44"/>
        <v>492.56928000000005</v>
      </c>
      <c r="AB81" s="36"/>
      <c r="AC81" s="38"/>
      <c r="AD81" s="35"/>
      <c r="AE81" s="39">
        <v>4</v>
      </c>
      <c r="AF81" s="39">
        <v>3</v>
      </c>
      <c r="AG81" s="38">
        <v>20000</v>
      </c>
      <c r="AH81" s="37">
        <f t="shared" si="34"/>
        <v>1680</v>
      </c>
      <c r="AI81" s="36">
        <v>8.5</v>
      </c>
      <c r="AJ81" s="35">
        <v>1</v>
      </c>
      <c r="AK81" s="35">
        <v>35000</v>
      </c>
      <c r="AL81" s="37">
        <f t="shared" si="35"/>
        <v>420</v>
      </c>
      <c r="AM81" s="35">
        <v>1</v>
      </c>
      <c r="AN81" s="35">
        <v>28000</v>
      </c>
      <c r="AO81" s="37">
        <f t="shared" si="36"/>
        <v>336</v>
      </c>
      <c r="AP81" s="35">
        <f t="shared" si="37"/>
        <v>6.5</v>
      </c>
      <c r="AQ81" s="35">
        <v>16000</v>
      </c>
      <c r="AR81" s="37">
        <f t="shared" si="38"/>
        <v>1248</v>
      </c>
      <c r="AS81" s="36">
        <v>13.5</v>
      </c>
      <c r="AT81" s="36"/>
      <c r="AU81" s="35">
        <v>11280</v>
      </c>
      <c r="AV81" s="35">
        <f t="shared" si="39"/>
        <v>1827.36</v>
      </c>
      <c r="AW81" s="36">
        <v>3</v>
      </c>
      <c r="AX81" s="35">
        <v>20000</v>
      </c>
      <c r="AY81" s="37">
        <f t="shared" si="40"/>
        <v>720</v>
      </c>
      <c r="AZ81" s="36">
        <v>1</v>
      </c>
      <c r="BA81" s="36"/>
      <c r="BB81" s="34">
        <v>16000</v>
      </c>
      <c r="BC81" s="38">
        <f t="shared" si="41"/>
        <v>192</v>
      </c>
      <c r="BD81" s="134">
        <f t="shared" si="42"/>
        <v>12542.76816</v>
      </c>
      <c r="BE81" s="134">
        <f t="shared" si="45"/>
        <v>3787.9159843199996</v>
      </c>
      <c r="BF81" s="134">
        <f t="shared" si="46"/>
        <v>16330.684144319999</v>
      </c>
    </row>
    <row r="82" spans="1:58" s="43" customFormat="1" x14ac:dyDescent="0.2">
      <c r="A82" s="190"/>
      <c r="B82" s="192"/>
      <c r="C82" s="26" t="s">
        <v>56</v>
      </c>
      <c r="D82" s="194"/>
      <c r="E82" s="27">
        <v>40.5</v>
      </c>
      <c r="F82" s="42"/>
      <c r="G82" s="29">
        <v>40.5</v>
      </c>
      <c r="H82" s="26"/>
      <c r="I82" s="31">
        <f t="shared" si="29"/>
        <v>40.5</v>
      </c>
      <c r="J82" s="32">
        <v>-2.5</v>
      </c>
      <c r="K82" s="31">
        <f t="shared" si="30"/>
        <v>38</v>
      </c>
      <c r="L82" s="33">
        <f t="shared" si="31"/>
        <v>38</v>
      </c>
      <c r="M82" s="36"/>
      <c r="N82" s="35">
        <v>19866.96</v>
      </c>
      <c r="O82" s="35">
        <f t="shared" si="32"/>
        <v>0</v>
      </c>
      <c r="P82" s="36">
        <v>1</v>
      </c>
      <c r="Q82" s="36">
        <v>41047.440000000002</v>
      </c>
      <c r="R82" s="35">
        <f>(Q82*P82*12)/1000</f>
        <v>492.56928000000005</v>
      </c>
      <c r="S82" s="36">
        <v>5.5</v>
      </c>
      <c r="T82" s="142">
        <v>20000</v>
      </c>
      <c r="U82" s="37">
        <f>(T82*S82*12)/1000</f>
        <v>1320</v>
      </c>
      <c r="V82" s="36">
        <v>2.5</v>
      </c>
      <c r="W82" s="34">
        <v>20523.72</v>
      </c>
      <c r="X82" s="35">
        <f t="shared" si="43"/>
        <v>615.71160000000009</v>
      </c>
      <c r="Y82" s="36"/>
      <c r="Z82" s="34"/>
      <c r="AA82" s="35"/>
      <c r="AB82" s="36"/>
      <c r="AC82" s="38"/>
      <c r="AD82" s="35"/>
      <c r="AE82" s="39">
        <v>1</v>
      </c>
      <c r="AF82" s="39"/>
      <c r="AG82" s="38">
        <v>20000</v>
      </c>
      <c r="AH82" s="37">
        <f t="shared" si="34"/>
        <v>240</v>
      </c>
      <c r="AI82" s="36">
        <v>7</v>
      </c>
      <c r="AJ82" s="35">
        <v>1</v>
      </c>
      <c r="AK82" s="35">
        <v>35000</v>
      </c>
      <c r="AL82" s="37">
        <f t="shared" si="35"/>
        <v>420</v>
      </c>
      <c r="AM82" s="35">
        <v>2</v>
      </c>
      <c r="AN82" s="35">
        <v>28000</v>
      </c>
      <c r="AO82" s="37">
        <f t="shared" si="36"/>
        <v>672</v>
      </c>
      <c r="AP82" s="35">
        <f t="shared" si="37"/>
        <v>4</v>
      </c>
      <c r="AQ82" s="35">
        <v>16000</v>
      </c>
      <c r="AR82" s="37">
        <f t="shared" si="38"/>
        <v>768</v>
      </c>
      <c r="AS82" s="36">
        <v>9</v>
      </c>
      <c r="AT82" s="36">
        <v>5</v>
      </c>
      <c r="AU82" s="35">
        <v>11280</v>
      </c>
      <c r="AV82" s="35">
        <f t="shared" si="39"/>
        <v>1895.04</v>
      </c>
      <c r="AW82" s="36">
        <v>4</v>
      </c>
      <c r="AX82" s="35">
        <v>20000</v>
      </c>
      <c r="AY82" s="37">
        <f t="shared" si="40"/>
        <v>960</v>
      </c>
      <c r="AZ82" s="36">
        <v>2</v>
      </c>
      <c r="BA82" s="36">
        <v>1</v>
      </c>
      <c r="BB82" s="34">
        <v>16000</v>
      </c>
      <c r="BC82" s="38">
        <f t="shared" si="41"/>
        <v>576</v>
      </c>
      <c r="BD82" s="134">
        <f t="shared" si="42"/>
        <v>7959.3208800000002</v>
      </c>
      <c r="BE82" s="134">
        <f t="shared" si="45"/>
        <v>2403.71490576</v>
      </c>
      <c r="BF82" s="134">
        <f t="shared" si="46"/>
        <v>10363.035785759999</v>
      </c>
    </row>
    <row r="83" spans="1:58" s="88" customFormat="1" ht="16.5" thickBot="1" x14ac:dyDescent="0.25">
      <c r="A83" s="73">
        <v>52</v>
      </c>
      <c r="B83" s="74" t="s">
        <v>98</v>
      </c>
      <c r="C83" s="75" t="s">
        <v>34</v>
      </c>
      <c r="D83" s="76">
        <v>9777</v>
      </c>
      <c r="E83" s="77">
        <v>73.5</v>
      </c>
      <c r="F83" s="78"/>
      <c r="G83" s="79">
        <v>73.5</v>
      </c>
      <c r="H83" s="75"/>
      <c r="I83" s="80">
        <f t="shared" si="29"/>
        <v>73.5</v>
      </c>
      <c r="J83" s="80">
        <v>-4.5</v>
      </c>
      <c r="K83" s="81">
        <f t="shared" si="30"/>
        <v>69</v>
      </c>
      <c r="L83" s="80">
        <f>M83+P83+S83+V83+Y83+AB83+AE83+AF83+AI83+AS83+AT83+AW83+AZ83+BA83</f>
        <v>62</v>
      </c>
      <c r="M83" s="82">
        <v>30</v>
      </c>
      <c r="N83" s="83">
        <v>19866.96</v>
      </c>
      <c r="O83" s="83">
        <f t="shared" si="32"/>
        <v>7152.1055999999999</v>
      </c>
      <c r="P83" s="82"/>
      <c r="Q83" s="82"/>
      <c r="R83" s="83"/>
      <c r="S83" s="82">
        <v>1</v>
      </c>
      <c r="T83" s="84">
        <v>20000</v>
      </c>
      <c r="U83" s="85">
        <f>(T83*S83*12)/1000</f>
        <v>240</v>
      </c>
      <c r="V83" s="82">
        <v>2</v>
      </c>
      <c r="W83" s="84">
        <v>20523.72</v>
      </c>
      <c r="X83" s="83">
        <f t="shared" si="43"/>
        <v>492.56928000000005</v>
      </c>
      <c r="Y83" s="82"/>
      <c r="Z83" s="84"/>
      <c r="AA83" s="83"/>
      <c r="AB83" s="82"/>
      <c r="AC83" s="86"/>
      <c r="AD83" s="83"/>
      <c r="AE83" s="87">
        <v>6</v>
      </c>
      <c r="AF83" s="87">
        <v>7</v>
      </c>
      <c r="AG83" s="86">
        <v>20000</v>
      </c>
      <c r="AH83" s="85">
        <f t="shared" si="34"/>
        <v>3120</v>
      </c>
      <c r="AI83" s="82">
        <v>6</v>
      </c>
      <c r="AJ83" s="83">
        <v>1</v>
      </c>
      <c r="AK83" s="83">
        <v>35000</v>
      </c>
      <c r="AL83" s="85">
        <f t="shared" si="35"/>
        <v>420</v>
      </c>
      <c r="AM83" s="83">
        <v>2</v>
      </c>
      <c r="AN83" s="83">
        <v>28000</v>
      </c>
      <c r="AO83" s="85">
        <f t="shared" si="36"/>
        <v>672</v>
      </c>
      <c r="AP83" s="83">
        <f t="shared" si="37"/>
        <v>3</v>
      </c>
      <c r="AQ83" s="83">
        <v>16000</v>
      </c>
      <c r="AR83" s="85">
        <f t="shared" si="38"/>
        <v>576</v>
      </c>
      <c r="AS83" s="82">
        <v>5</v>
      </c>
      <c r="AT83" s="82"/>
      <c r="AU83" s="83">
        <v>13536</v>
      </c>
      <c r="AV83" s="83">
        <f t="shared" si="39"/>
        <v>812.16</v>
      </c>
      <c r="AW83" s="82">
        <v>5</v>
      </c>
      <c r="AX83" s="83">
        <v>20000</v>
      </c>
      <c r="AY83" s="85">
        <f t="shared" si="40"/>
        <v>1200</v>
      </c>
      <c r="AZ83" s="82"/>
      <c r="BA83" s="82"/>
      <c r="BB83" s="84"/>
      <c r="BC83" s="86"/>
      <c r="BD83" s="134">
        <f t="shared" si="42"/>
        <v>14684.834879999999</v>
      </c>
      <c r="BE83" s="134">
        <f t="shared" si="45"/>
        <v>4434.8201337599994</v>
      </c>
      <c r="BF83" s="134">
        <f t="shared" si="46"/>
        <v>19119.655013759999</v>
      </c>
    </row>
    <row r="84" spans="1:58" s="102" customFormat="1" ht="18" thickBot="1" x14ac:dyDescent="0.25">
      <c r="A84" s="212" t="s">
        <v>99</v>
      </c>
      <c r="B84" s="213"/>
      <c r="C84" s="89" t="s">
        <v>100</v>
      </c>
      <c r="D84" s="90">
        <v>2619952</v>
      </c>
      <c r="E84" s="91">
        <v>10288</v>
      </c>
      <c r="F84" s="92">
        <f>E84-G84</f>
        <v>365</v>
      </c>
      <c r="G84" s="93">
        <v>9923</v>
      </c>
      <c r="H84" s="94">
        <f>SUM(H6:H83)</f>
        <v>376.5</v>
      </c>
      <c r="I84" s="95">
        <f>SUM(I6:I83)</f>
        <v>9136</v>
      </c>
      <c r="J84" s="96">
        <v>-615.5</v>
      </c>
      <c r="K84" s="97">
        <f>SUM(K6:K83)</f>
        <v>8730</v>
      </c>
      <c r="L84" s="98">
        <f>SUM(L6:L83)</f>
        <v>9094.5</v>
      </c>
      <c r="M84" s="99">
        <f>SUM(M6:M83)</f>
        <v>4370</v>
      </c>
      <c r="N84" s="99">
        <f>(O84/M84/12)*1000</f>
        <v>19866.960000000003</v>
      </c>
      <c r="O84" s="99">
        <f>SUM(O6:O83)</f>
        <v>1041823.3824</v>
      </c>
      <c r="P84" s="99">
        <f>SUM(P6:P83)</f>
        <v>93.75</v>
      </c>
      <c r="Q84" s="99">
        <f>(R84/P84/12)*1000</f>
        <v>41047.44000000001</v>
      </c>
      <c r="R84" s="99">
        <f>SUM(R6:R83)</f>
        <v>46178.37000000001</v>
      </c>
      <c r="S84" s="99">
        <f>SUM(S6:S83)</f>
        <v>443</v>
      </c>
      <c r="T84" s="99">
        <f>(U84/12/S84)*1000</f>
        <v>20000</v>
      </c>
      <c r="U84" s="99">
        <f>SUM(U6:U83)</f>
        <v>106320</v>
      </c>
      <c r="V84" s="99">
        <f>SUM(V6:V83)</f>
        <v>414</v>
      </c>
      <c r="W84" s="99">
        <f>(X84/12/V84)*1000</f>
        <v>28562.850434782609</v>
      </c>
      <c r="X84" s="99">
        <f>SUM(X6:X83)</f>
        <v>141900.24096</v>
      </c>
      <c r="Y84" s="99">
        <f>SUM(Y6:Y83)</f>
        <v>432.75</v>
      </c>
      <c r="Z84" s="99">
        <f>(AA84/12/Y84)*1000</f>
        <v>20523.72</v>
      </c>
      <c r="AA84" s="99">
        <f>SUM(AA6:AA83)</f>
        <v>106579.67796</v>
      </c>
      <c r="AB84" s="99">
        <f>SUM(AB6:AB83)</f>
        <v>40</v>
      </c>
      <c r="AC84" s="99">
        <f>(AD84/12/AB84)*1000</f>
        <v>20000</v>
      </c>
      <c r="AD84" s="99">
        <f>SUM(AD6:AD83)</f>
        <v>9600</v>
      </c>
      <c r="AE84" s="99">
        <f>SUM(AE6:AE83)</f>
        <v>616</v>
      </c>
      <c r="AF84" s="99">
        <f>SUM(AF6:AF83)</f>
        <v>429</v>
      </c>
      <c r="AG84" s="99">
        <f>(AH84/12/(AE84+AF84))*1000</f>
        <v>19674.641148325361</v>
      </c>
      <c r="AH84" s="99">
        <f>SUM(AH6:AH83)</f>
        <v>246720</v>
      </c>
      <c r="AI84" s="99">
        <f>SUM(AI6:AI83)</f>
        <v>647</v>
      </c>
      <c r="AJ84" s="99">
        <f>SUM(AJ6:AJ83)</f>
        <v>78</v>
      </c>
      <c r="AK84" s="99">
        <f>(AL84/AJ84/12)*1000</f>
        <v>35000</v>
      </c>
      <c r="AL84" s="99">
        <f>SUM(AL6:AL83)</f>
        <v>32760</v>
      </c>
      <c r="AM84" s="99">
        <f>SUM(AM6:AM83)</f>
        <v>159</v>
      </c>
      <c r="AN84" s="99">
        <f>(AO84/AM84/12)*1000</f>
        <v>28000</v>
      </c>
      <c r="AO84" s="99">
        <f>SUM(AO6:AO83)</f>
        <v>53424</v>
      </c>
      <c r="AP84" s="99">
        <f>SUM(AP6:AP83)</f>
        <v>410</v>
      </c>
      <c r="AQ84" s="99">
        <f>(AR84/AP84/12)*1000</f>
        <v>16000</v>
      </c>
      <c r="AR84" s="99">
        <f>SUM(AR6:AR83)</f>
        <v>78720</v>
      </c>
      <c r="AS84" s="99">
        <f>SUM(AS6:AS83)</f>
        <v>891.5</v>
      </c>
      <c r="AT84" s="99">
        <f>SUM(AT6:AT83)</f>
        <v>58.5</v>
      </c>
      <c r="AU84" s="99">
        <f>(AV84/12/(AS84+AT84))*1000</f>
        <v>11448.012631578953</v>
      </c>
      <c r="AV84" s="99">
        <f>SUM(AV6:AV83)</f>
        <v>130507.34400000006</v>
      </c>
      <c r="AW84" s="99">
        <f>SUM(AW6:AW83)</f>
        <v>440</v>
      </c>
      <c r="AX84" s="99">
        <f>(AY84/AW84/12)*1000</f>
        <v>20000</v>
      </c>
      <c r="AY84" s="99">
        <f>SUM(AY6:AY83)</f>
        <v>105600</v>
      </c>
      <c r="AZ84" s="99">
        <f>SUM(AZ6:AZ83)</f>
        <v>149.5</v>
      </c>
      <c r="BA84" s="99">
        <f>SUM(BA6:BA83)</f>
        <v>69.5</v>
      </c>
      <c r="BB84" s="100">
        <f>(BC84/(BA84+AZ84)/12)*1000</f>
        <v>16000</v>
      </c>
      <c r="BC84" s="101">
        <f>SUM(BC6:BC83)</f>
        <v>42048</v>
      </c>
      <c r="BD84" s="135">
        <f>SUM(BD6:BD83)</f>
        <v>2142181.0153200002</v>
      </c>
      <c r="BE84" s="135">
        <f>SUM(BE6:BE83)</f>
        <v>646938.66662664001</v>
      </c>
      <c r="BF84" s="135">
        <f>SUM(BF6:BF83)</f>
        <v>2789119.681946639</v>
      </c>
    </row>
    <row r="85" spans="1:58" s="41" customFormat="1" x14ac:dyDescent="0.2">
      <c r="A85" s="103"/>
      <c r="B85" s="104"/>
      <c r="C85" s="214"/>
      <c r="D85" s="214"/>
      <c r="E85" s="105"/>
      <c r="F85" s="106"/>
      <c r="G85" s="107"/>
      <c r="H85" s="108"/>
      <c r="I85" s="109"/>
      <c r="J85" s="110"/>
      <c r="K85" s="109"/>
      <c r="L85" s="111"/>
      <c r="M85" s="112"/>
      <c r="N85" s="112"/>
      <c r="O85" s="112"/>
      <c r="P85" s="113"/>
      <c r="Q85" s="113"/>
      <c r="R85" s="113"/>
      <c r="S85" s="114"/>
      <c r="T85" s="114"/>
      <c r="U85" s="114"/>
      <c r="V85" s="115"/>
      <c r="W85" s="115"/>
      <c r="X85" s="115"/>
      <c r="Y85" s="115"/>
      <c r="Z85" s="115"/>
      <c r="AA85" s="115"/>
      <c r="AB85" s="115"/>
      <c r="AC85" s="115"/>
      <c r="AD85" s="115"/>
      <c r="AE85" s="113"/>
      <c r="AF85" s="114"/>
      <c r="AG85" s="114"/>
      <c r="AH85" s="114"/>
      <c r="AI85" s="116"/>
      <c r="AJ85" s="116"/>
      <c r="AK85" s="116" t="s">
        <v>101</v>
      </c>
      <c r="AL85" s="116"/>
      <c r="AM85" s="116"/>
      <c r="AN85" s="116"/>
      <c r="AO85" s="116"/>
      <c r="AP85" s="116"/>
      <c r="AQ85" s="116"/>
      <c r="AR85" s="116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</row>
    <row r="86" spans="1:58" s="41" customFormat="1" x14ac:dyDescent="0.2">
      <c r="A86" s="103"/>
      <c r="B86" s="104"/>
      <c r="C86" s="136" t="s">
        <v>107</v>
      </c>
      <c r="D86" s="137"/>
      <c r="E86" s="138"/>
      <c r="F86" s="138"/>
      <c r="G86" s="138"/>
      <c r="H86" s="136"/>
      <c r="I86" s="139"/>
      <c r="J86" s="139"/>
      <c r="K86" s="139"/>
      <c r="L86" s="139">
        <f>L84-L87</f>
        <v>8578</v>
      </c>
      <c r="M86" s="139">
        <f t="shared" ref="M86:BF86" si="49">M84-M87</f>
        <v>4370</v>
      </c>
      <c r="N86" s="139"/>
      <c r="O86" s="139">
        <f t="shared" si="49"/>
        <v>1041823.3824</v>
      </c>
      <c r="P86" s="139">
        <f t="shared" si="49"/>
        <v>81.75</v>
      </c>
      <c r="Q86" s="139"/>
      <c r="R86" s="139">
        <f t="shared" si="49"/>
        <v>40267.538640000013</v>
      </c>
      <c r="S86" s="139">
        <f t="shared" si="49"/>
        <v>311</v>
      </c>
      <c r="T86" s="139"/>
      <c r="U86" s="139">
        <f t="shared" si="49"/>
        <v>74640</v>
      </c>
      <c r="V86" s="139">
        <f t="shared" si="49"/>
        <v>387.5</v>
      </c>
      <c r="W86" s="139"/>
      <c r="X86" s="139">
        <f t="shared" si="49"/>
        <v>135373.698</v>
      </c>
      <c r="Y86" s="139">
        <f t="shared" si="49"/>
        <v>424.75</v>
      </c>
      <c r="Z86" s="139"/>
      <c r="AA86" s="139">
        <f t="shared" si="49"/>
        <v>104609.40084</v>
      </c>
      <c r="AB86" s="139">
        <f t="shared" si="49"/>
        <v>39.5</v>
      </c>
      <c r="AC86" s="139"/>
      <c r="AD86" s="139">
        <f t="shared" si="49"/>
        <v>9480</v>
      </c>
      <c r="AE86" s="139">
        <f t="shared" si="49"/>
        <v>594</v>
      </c>
      <c r="AF86" s="139">
        <f t="shared" si="49"/>
        <v>381</v>
      </c>
      <c r="AG86" s="139"/>
      <c r="AH86" s="139">
        <f t="shared" si="49"/>
        <v>229920</v>
      </c>
      <c r="AI86" s="139">
        <f t="shared" si="49"/>
        <v>589</v>
      </c>
      <c r="AJ86" s="139">
        <f t="shared" si="49"/>
        <v>70</v>
      </c>
      <c r="AK86" s="139"/>
      <c r="AL86" s="139">
        <f t="shared" si="49"/>
        <v>29400</v>
      </c>
      <c r="AM86" s="139">
        <f t="shared" si="49"/>
        <v>141</v>
      </c>
      <c r="AN86" s="139"/>
      <c r="AO86" s="139">
        <f t="shared" si="49"/>
        <v>47376</v>
      </c>
      <c r="AP86" s="139">
        <f t="shared" si="49"/>
        <v>378</v>
      </c>
      <c r="AQ86" s="139"/>
      <c r="AR86" s="139">
        <f t="shared" si="49"/>
        <v>72576</v>
      </c>
      <c r="AS86" s="139">
        <f t="shared" si="49"/>
        <v>792.5</v>
      </c>
      <c r="AT86" s="139">
        <f t="shared" si="49"/>
        <v>14</v>
      </c>
      <c r="AU86" s="139"/>
      <c r="AV86" s="139">
        <f t="shared" si="49"/>
        <v>111083.18400000005</v>
      </c>
      <c r="AW86" s="139">
        <f t="shared" si="49"/>
        <v>409</v>
      </c>
      <c r="AX86" s="139"/>
      <c r="AY86" s="139">
        <f t="shared" si="49"/>
        <v>98160</v>
      </c>
      <c r="AZ86" s="139">
        <f t="shared" si="49"/>
        <v>122.5</v>
      </c>
      <c r="BA86" s="139">
        <f t="shared" si="49"/>
        <v>61.5</v>
      </c>
      <c r="BB86" s="139"/>
      <c r="BC86" s="139">
        <f t="shared" si="49"/>
        <v>35328</v>
      </c>
      <c r="BD86" s="139">
        <f t="shared" si="49"/>
        <v>2030037.2038800002</v>
      </c>
      <c r="BE86" s="139">
        <f t="shared" si="49"/>
        <v>613071.23557175999</v>
      </c>
      <c r="BF86" s="139">
        <f t="shared" si="49"/>
        <v>2643108.4394517587</v>
      </c>
    </row>
    <row r="87" spans="1:58" s="41" customFormat="1" x14ac:dyDescent="0.2">
      <c r="A87" s="103"/>
      <c r="B87" s="104"/>
      <c r="C87" s="136" t="s">
        <v>108</v>
      </c>
      <c r="D87" s="137"/>
      <c r="E87" s="138"/>
      <c r="F87" s="138"/>
      <c r="G87" s="138"/>
      <c r="H87" s="136"/>
      <c r="I87" s="139"/>
      <c r="J87" s="139"/>
      <c r="K87" s="139"/>
      <c r="L87" s="139">
        <f>L82+L78+L70+L63+L62+L60+L52+L32</f>
        <v>516.5</v>
      </c>
      <c r="M87" s="139">
        <f t="shared" ref="M87:BF87" si="50">M82+M78+M70+M63+M62+M60+M52+M32</f>
        <v>0</v>
      </c>
      <c r="N87" s="139"/>
      <c r="O87" s="139">
        <f t="shared" si="50"/>
        <v>0</v>
      </c>
      <c r="P87" s="139">
        <f t="shared" si="50"/>
        <v>12</v>
      </c>
      <c r="Q87" s="139"/>
      <c r="R87" s="139">
        <f t="shared" si="50"/>
        <v>5910.8313600000001</v>
      </c>
      <c r="S87" s="139">
        <f t="shared" si="50"/>
        <v>132</v>
      </c>
      <c r="T87" s="139"/>
      <c r="U87" s="139">
        <f t="shared" si="50"/>
        <v>31680</v>
      </c>
      <c r="V87" s="139">
        <f t="shared" si="50"/>
        <v>26.5</v>
      </c>
      <c r="W87" s="139"/>
      <c r="X87" s="139">
        <f t="shared" si="50"/>
        <v>6526.5429599999998</v>
      </c>
      <c r="Y87" s="139">
        <f t="shared" si="50"/>
        <v>8</v>
      </c>
      <c r="Z87" s="139"/>
      <c r="AA87" s="139">
        <f t="shared" si="50"/>
        <v>1970.2771200000004</v>
      </c>
      <c r="AB87" s="139">
        <f t="shared" si="50"/>
        <v>0.5</v>
      </c>
      <c r="AC87" s="139"/>
      <c r="AD87" s="139">
        <f t="shared" si="50"/>
        <v>120</v>
      </c>
      <c r="AE87" s="139">
        <f t="shared" si="50"/>
        <v>22</v>
      </c>
      <c r="AF87" s="139">
        <f t="shared" si="50"/>
        <v>48</v>
      </c>
      <c r="AG87" s="139"/>
      <c r="AH87" s="139">
        <f t="shared" si="50"/>
        <v>16800</v>
      </c>
      <c r="AI87" s="139">
        <f t="shared" si="50"/>
        <v>58</v>
      </c>
      <c r="AJ87" s="139">
        <f t="shared" si="50"/>
        <v>8</v>
      </c>
      <c r="AK87" s="139"/>
      <c r="AL87" s="139">
        <f t="shared" si="50"/>
        <v>3360</v>
      </c>
      <c r="AM87" s="139">
        <f t="shared" si="50"/>
        <v>18</v>
      </c>
      <c r="AN87" s="139"/>
      <c r="AO87" s="139">
        <f t="shared" si="50"/>
        <v>6048</v>
      </c>
      <c r="AP87" s="139">
        <f t="shared" si="50"/>
        <v>32</v>
      </c>
      <c r="AQ87" s="139"/>
      <c r="AR87" s="139">
        <f t="shared" si="50"/>
        <v>6144</v>
      </c>
      <c r="AS87" s="139">
        <f t="shared" si="50"/>
        <v>99</v>
      </c>
      <c r="AT87" s="139">
        <f t="shared" si="50"/>
        <v>44.5</v>
      </c>
      <c r="AU87" s="139"/>
      <c r="AV87" s="139">
        <f t="shared" si="50"/>
        <v>19424.16</v>
      </c>
      <c r="AW87" s="139">
        <f t="shared" si="50"/>
        <v>31</v>
      </c>
      <c r="AX87" s="139"/>
      <c r="AY87" s="139">
        <f t="shared" si="50"/>
        <v>7440</v>
      </c>
      <c r="AZ87" s="139">
        <f t="shared" si="50"/>
        <v>27</v>
      </c>
      <c r="BA87" s="139">
        <f t="shared" si="50"/>
        <v>8</v>
      </c>
      <c r="BB87" s="139"/>
      <c r="BC87" s="139">
        <f t="shared" si="50"/>
        <v>6720</v>
      </c>
      <c r="BD87" s="139">
        <f t="shared" si="50"/>
        <v>112143.81143999999</v>
      </c>
      <c r="BE87" s="139">
        <f t="shared" si="50"/>
        <v>33867.431054879999</v>
      </c>
      <c r="BF87" s="139">
        <f t="shared" si="50"/>
        <v>146011.24249487999</v>
      </c>
    </row>
    <row r="88" spans="1:58" s="41" customFormat="1" x14ac:dyDescent="0.2">
      <c r="A88" s="103"/>
      <c r="B88" s="104"/>
      <c r="C88" s="113"/>
      <c r="D88" s="117"/>
      <c r="E88" s="106"/>
      <c r="F88" s="106"/>
      <c r="G88" s="107"/>
      <c r="H88" s="108"/>
      <c r="I88" s="118"/>
      <c r="J88" s="119"/>
      <c r="K88" s="118"/>
      <c r="L88" s="120"/>
      <c r="M88" s="115"/>
      <c r="N88" s="115"/>
      <c r="O88" s="115"/>
      <c r="P88" s="113"/>
      <c r="Q88" s="113"/>
      <c r="R88" s="113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3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</row>
    <row r="89" spans="1:58" s="41" customFormat="1" x14ac:dyDescent="0.2">
      <c r="A89" s="103"/>
      <c r="B89" s="104"/>
      <c r="C89" s="113"/>
      <c r="D89" s="117"/>
      <c r="E89" s="106"/>
      <c r="F89" s="106"/>
      <c r="G89" s="107"/>
      <c r="H89" s="108"/>
      <c r="I89" s="118"/>
      <c r="J89" s="119"/>
      <c r="K89" s="118"/>
      <c r="L89" s="120"/>
      <c r="M89" s="115"/>
      <c r="N89" s="115"/>
      <c r="O89" s="115"/>
      <c r="P89" s="113"/>
      <c r="Q89" s="113"/>
      <c r="R89" s="113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3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</row>
    <row r="90" spans="1:58" s="41" customFormat="1" x14ac:dyDescent="0.2">
      <c r="A90" s="103"/>
      <c r="B90" s="104"/>
      <c r="C90" s="113"/>
      <c r="D90" s="117"/>
      <c r="E90" s="106"/>
      <c r="F90" s="106"/>
      <c r="G90" s="107"/>
      <c r="H90" s="108"/>
      <c r="I90" s="118"/>
      <c r="J90" s="119"/>
      <c r="K90" s="118"/>
      <c r="L90" s="120"/>
      <c r="M90" s="115"/>
      <c r="N90" s="115"/>
      <c r="O90" s="115"/>
      <c r="P90" s="113"/>
      <c r="Q90" s="113"/>
      <c r="R90" s="113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3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</row>
    <row r="91" spans="1:58" s="41" customFormat="1" x14ac:dyDescent="0.2">
      <c r="A91" s="103"/>
      <c r="B91" s="104"/>
      <c r="C91" s="113"/>
      <c r="D91" s="117"/>
      <c r="E91" s="106"/>
      <c r="F91" s="106"/>
      <c r="G91" s="107"/>
      <c r="H91" s="108"/>
      <c r="I91" s="118"/>
      <c r="J91" s="119"/>
      <c r="K91" s="118"/>
      <c r="L91" s="120"/>
      <c r="M91" s="115"/>
      <c r="N91" s="115"/>
      <c r="O91" s="115"/>
      <c r="P91" s="113">
        <f>P10+P14+P18+P22+P26+P29+P49+P51+P61+P74+P77+P81</f>
        <v>39.5</v>
      </c>
      <c r="Q91" s="113">
        <f t="shared" ref="Q91:AG91" si="51">Q10+Q14+Q18+Q22+Q26+Q29+Q49+Q51+Q61+Q74+Q77+Q81</f>
        <v>492569.28</v>
      </c>
      <c r="R91" s="113">
        <f t="shared" si="51"/>
        <v>19456.486560000001</v>
      </c>
      <c r="S91" s="113">
        <f t="shared" si="51"/>
        <v>117.5</v>
      </c>
      <c r="T91" s="113">
        <f t="shared" si="51"/>
        <v>240000</v>
      </c>
      <c r="U91" s="113">
        <f t="shared" si="51"/>
        <v>28200</v>
      </c>
      <c r="V91" s="113">
        <f t="shared" si="51"/>
        <v>139</v>
      </c>
      <c r="W91" s="113">
        <f t="shared" si="51"/>
        <v>431184.63999999978</v>
      </c>
      <c r="X91" s="113">
        <f t="shared" si="51"/>
        <v>49765.164960000002</v>
      </c>
      <c r="Y91" s="113">
        <f t="shared" si="51"/>
        <v>62</v>
      </c>
      <c r="Z91" s="113">
        <f t="shared" si="51"/>
        <v>246284.64</v>
      </c>
      <c r="AA91" s="113">
        <f t="shared" si="51"/>
        <v>15269.647680000002</v>
      </c>
      <c r="AB91" s="113">
        <f t="shared" si="51"/>
        <v>0</v>
      </c>
      <c r="AC91" s="113">
        <f t="shared" si="51"/>
        <v>0</v>
      </c>
      <c r="AD91" s="113">
        <f t="shared" si="51"/>
        <v>0</v>
      </c>
      <c r="AE91" s="113">
        <f t="shared" si="51"/>
        <v>17</v>
      </c>
      <c r="AF91" s="113">
        <f t="shared" si="51"/>
        <v>53</v>
      </c>
      <c r="AG91" s="113">
        <f t="shared" si="51"/>
        <v>220000</v>
      </c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</row>
    <row r="92" spans="1:58" s="41" customFormat="1" x14ac:dyDescent="0.2">
      <c r="A92" s="103"/>
      <c r="B92" s="104"/>
      <c r="C92" s="113"/>
      <c r="D92" s="117"/>
      <c r="E92" s="106"/>
      <c r="F92" s="106"/>
      <c r="G92" s="107"/>
      <c r="H92" s="108"/>
      <c r="I92" s="118"/>
      <c r="J92" s="119"/>
      <c r="K92" s="118"/>
      <c r="L92" s="120"/>
      <c r="M92" s="115"/>
      <c r="N92" s="115"/>
      <c r="O92" s="115"/>
      <c r="P92" s="113">
        <f>P32+P52+P62+P60+P63+P70+P78+P82</f>
        <v>12</v>
      </c>
      <c r="Q92" s="113">
        <f t="shared" ref="Q92:AA92" si="52">Q32+Q52+Q62+Q60+Q63+Q70+Q78+Q82</f>
        <v>205237.2</v>
      </c>
      <c r="R92" s="113">
        <f t="shared" si="52"/>
        <v>5910.8313600000001</v>
      </c>
      <c r="S92" s="113">
        <f t="shared" si="52"/>
        <v>132</v>
      </c>
      <c r="T92" s="113">
        <f t="shared" si="52"/>
        <v>140000</v>
      </c>
      <c r="U92" s="113">
        <f t="shared" si="52"/>
        <v>31680</v>
      </c>
      <c r="V92" s="113">
        <f t="shared" si="52"/>
        <v>26.5</v>
      </c>
      <c r="W92" s="113">
        <f t="shared" si="52"/>
        <v>164189.76000000001</v>
      </c>
      <c r="X92" s="113">
        <f t="shared" si="52"/>
        <v>6526.5429600000007</v>
      </c>
      <c r="Y92" s="113">
        <f t="shared" si="52"/>
        <v>8</v>
      </c>
      <c r="Z92" s="113">
        <f t="shared" si="52"/>
        <v>61571.16</v>
      </c>
      <c r="AA92" s="113">
        <f t="shared" si="52"/>
        <v>1970.2771200000002</v>
      </c>
      <c r="AB92" s="115"/>
      <c r="AC92" s="115"/>
      <c r="AD92" s="115"/>
      <c r="AE92" s="113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</row>
    <row r="93" spans="1:58" s="41" customFormat="1" x14ac:dyDescent="0.2">
      <c r="A93" s="103"/>
      <c r="B93" s="104"/>
      <c r="C93" s="113"/>
      <c r="D93" s="117"/>
      <c r="E93" s="106"/>
      <c r="F93" s="106"/>
      <c r="G93" s="107"/>
      <c r="H93" s="108"/>
      <c r="I93" s="118"/>
      <c r="J93" s="119"/>
      <c r="K93" s="118"/>
      <c r="L93" s="120"/>
      <c r="M93" s="115"/>
      <c r="N93" s="115"/>
      <c r="O93" s="115"/>
      <c r="P93" s="113"/>
      <c r="Q93" s="113"/>
      <c r="R93" s="113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3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</row>
    <row r="94" spans="1:58" s="41" customFormat="1" x14ac:dyDescent="0.2">
      <c r="A94" s="103"/>
      <c r="B94" s="104"/>
      <c r="C94" s="113"/>
      <c r="D94" s="117"/>
      <c r="E94" s="106"/>
      <c r="F94" s="106"/>
      <c r="G94" s="107"/>
      <c r="H94" s="108"/>
      <c r="I94" s="118"/>
      <c r="J94" s="119"/>
      <c r="K94" s="118"/>
      <c r="L94" s="120"/>
      <c r="M94" s="115"/>
      <c r="N94" s="115"/>
      <c r="O94" s="115"/>
      <c r="P94" s="113"/>
      <c r="Q94" s="113"/>
      <c r="R94" s="113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3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</row>
    <row r="95" spans="1:58" x14ac:dyDescent="0.25">
      <c r="A95" s="103"/>
      <c r="B95" s="121"/>
      <c r="C95" s="122"/>
      <c r="D95" s="123"/>
      <c r="E95" s="124"/>
      <c r="F95" s="124"/>
      <c r="G95" s="125"/>
      <c r="H95" s="126"/>
      <c r="I95" s="118"/>
      <c r="J95" s="119"/>
      <c r="K95" s="118"/>
      <c r="L95" s="120"/>
      <c r="P95" s="122"/>
      <c r="Q95" s="122"/>
      <c r="R95" s="122"/>
      <c r="AE95" s="122"/>
      <c r="AF95" s="128"/>
      <c r="AG95" s="128"/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  <c r="AY95" s="128"/>
      <c r="AZ95" s="128"/>
      <c r="BA95" s="128"/>
      <c r="BB95" s="128"/>
      <c r="BC95" s="128"/>
    </row>
    <row r="96" spans="1:58" x14ac:dyDescent="0.25">
      <c r="A96" s="103"/>
      <c r="B96" s="121"/>
      <c r="C96" s="122"/>
      <c r="D96" s="123"/>
      <c r="E96" s="124"/>
      <c r="F96" s="124"/>
      <c r="G96" s="125"/>
      <c r="H96" s="126"/>
      <c r="I96" s="118"/>
      <c r="J96" s="119"/>
      <c r="K96" s="118"/>
      <c r="L96" s="120"/>
      <c r="P96" s="122"/>
      <c r="Q96" s="122"/>
      <c r="R96" s="122"/>
      <c r="AE96" s="122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</row>
    <row r="97" spans="1:55" x14ac:dyDescent="0.25">
      <c r="A97" s="103"/>
      <c r="B97" s="121"/>
      <c r="C97" s="122"/>
      <c r="D97" s="123"/>
      <c r="E97" s="124"/>
      <c r="F97" s="124"/>
      <c r="G97" s="125"/>
      <c r="H97" s="126"/>
      <c r="I97" s="118"/>
      <c r="J97" s="119"/>
      <c r="K97" s="118"/>
      <c r="L97" s="120"/>
      <c r="P97" s="122"/>
      <c r="Q97" s="122"/>
      <c r="R97" s="122"/>
      <c r="AE97" s="122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</row>
    <row r="98" spans="1:55" x14ac:dyDescent="0.25">
      <c r="A98" s="103"/>
      <c r="B98" s="121"/>
      <c r="C98" s="122"/>
      <c r="D98" s="123"/>
      <c r="E98" s="124"/>
      <c r="F98" s="124"/>
      <c r="G98" s="125"/>
      <c r="H98" s="126"/>
      <c r="I98" s="118"/>
      <c r="J98" s="119"/>
      <c r="K98" s="118"/>
      <c r="L98" s="120"/>
      <c r="P98" s="122"/>
      <c r="Q98" s="122"/>
      <c r="R98" s="122"/>
      <c r="AE98" s="122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</row>
    <row r="99" spans="1:55" x14ac:dyDescent="0.25">
      <c r="A99" s="103"/>
      <c r="B99" s="121"/>
      <c r="C99" s="122"/>
      <c r="D99" s="123"/>
      <c r="E99" s="124"/>
      <c r="F99" s="124"/>
      <c r="G99" s="125"/>
      <c r="H99" s="126"/>
      <c r="I99" s="118"/>
      <c r="J99" s="119"/>
      <c r="K99" s="118"/>
      <c r="L99" s="120"/>
      <c r="P99" s="122"/>
      <c r="Q99" s="122"/>
      <c r="R99" s="122"/>
      <c r="AE99" s="122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</row>
    <row r="100" spans="1:55" x14ac:dyDescent="0.25">
      <c r="A100" s="103"/>
      <c r="B100" s="121"/>
      <c r="C100" s="122"/>
      <c r="D100" s="123"/>
      <c r="E100" s="124"/>
      <c r="F100" s="124"/>
      <c r="G100" s="125"/>
      <c r="H100" s="126"/>
      <c r="I100" s="118"/>
      <c r="J100" s="119"/>
      <c r="K100" s="118"/>
      <c r="L100" s="120"/>
      <c r="P100" s="122"/>
      <c r="Q100" s="122"/>
      <c r="R100" s="122"/>
      <c r="AE100" s="122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</row>
    <row r="101" spans="1:55" x14ac:dyDescent="0.25">
      <c r="A101" s="103"/>
      <c r="B101" s="121"/>
      <c r="C101" s="122"/>
      <c r="D101" s="123"/>
      <c r="E101" s="124"/>
      <c r="F101" s="124"/>
      <c r="G101" s="125"/>
      <c r="H101" s="126"/>
      <c r="I101" s="118"/>
      <c r="J101" s="119"/>
      <c r="K101" s="118"/>
      <c r="L101" s="120"/>
      <c r="P101" s="122"/>
      <c r="Q101" s="122"/>
      <c r="R101" s="122"/>
      <c r="AE101" s="122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</row>
    <row r="102" spans="1:55" x14ac:dyDescent="0.25">
      <c r="A102" s="103"/>
      <c r="B102" s="121"/>
      <c r="C102" s="122"/>
      <c r="D102" s="123"/>
      <c r="E102" s="124"/>
      <c r="F102" s="124"/>
      <c r="G102" s="125"/>
      <c r="H102" s="126"/>
      <c r="I102" s="118"/>
      <c r="J102" s="119"/>
      <c r="K102" s="118"/>
      <c r="L102" s="120"/>
      <c r="P102" s="122"/>
      <c r="Q102" s="122"/>
      <c r="R102" s="122"/>
      <c r="AE102" s="122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28"/>
      <c r="AZ102" s="128"/>
      <c r="BA102" s="128"/>
      <c r="BB102" s="128"/>
      <c r="BC102" s="128"/>
    </row>
    <row r="103" spans="1:55" x14ac:dyDescent="0.25">
      <c r="A103" s="103"/>
      <c r="B103" s="121"/>
      <c r="C103" s="122"/>
      <c r="D103" s="123"/>
      <c r="E103" s="124"/>
      <c r="F103" s="124"/>
      <c r="G103" s="125"/>
      <c r="H103" s="126"/>
      <c r="I103" s="118"/>
      <c r="J103" s="119"/>
      <c r="K103" s="118"/>
      <c r="L103" s="120"/>
      <c r="P103" s="122"/>
      <c r="Q103" s="122"/>
      <c r="R103" s="122"/>
      <c r="AE103" s="122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</row>
    <row r="104" spans="1:55" x14ac:dyDescent="0.25">
      <c r="A104" s="103"/>
      <c r="B104" s="121"/>
      <c r="C104" s="122"/>
      <c r="D104" s="123"/>
      <c r="E104" s="124"/>
      <c r="F104" s="124"/>
      <c r="G104" s="125"/>
      <c r="H104" s="126"/>
      <c r="I104" s="118"/>
      <c r="J104" s="119"/>
      <c r="K104" s="118"/>
      <c r="L104" s="120"/>
      <c r="P104" s="122"/>
      <c r="Q104" s="122"/>
      <c r="R104" s="122"/>
      <c r="AE104" s="122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8"/>
      <c r="AZ104" s="128"/>
      <c r="BA104" s="128"/>
      <c r="BB104" s="128"/>
      <c r="BC104" s="128"/>
    </row>
    <row r="105" spans="1:55" x14ac:dyDescent="0.25">
      <c r="A105" s="103"/>
      <c r="B105" s="121"/>
      <c r="C105" s="122"/>
      <c r="D105" s="123"/>
      <c r="E105" s="124"/>
      <c r="F105" s="124"/>
      <c r="G105" s="125"/>
      <c r="H105" s="126"/>
      <c r="I105" s="118"/>
      <c r="J105" s="119"/>
      <c r="K105" s="118"/>
      <c r="L105" s="120"/>
      <c r="P105" s="122"/>
      <c r="Q105" s="122"/>
      <c r="R105" s="122"/>
      <c r="AE105" s="122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</row>
    <row r="106" spans="1:55" x14ac:dyDescent="0.25">
      <c r="A106" s="103"/>
      <c r="B106" s="121"/>
      <c r="C106" s="122"/>
      <c r="D106" s="123"/>
      <c r="E106" s="124"/>
      <c r="F106" s="124"/>
      <c r="G106" s="125"/>
      <c r="H106" s="126"/>
      <c r="I106" s="118"/>
      <c r="J106" s="119"/>
      <c r="K106" s="118"/>
      <c r="L106" s="120"/>
      <c r="P106" s="122"/>
      <c r="Q106" s="122"/>
      <c r="R106" s="122"/>
      <c r="AE106" s="122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28"/>
      <c r="AZ106" s="128"/>
      <c r="BA106" s="128"/>
      <c r="BB106" s="128"/>
      <c r="BC106" s="128"/>
    </row>
    <row r="107" spans="1:55" x14ac:dyDescent="0.25">
      <c r="A107" s="103"/>
      <c r="B107" s="121"/>
      <c r="C107" s="122"/>
      <c r="D107" s="123"/>
      <c r="E107" s="124"/>
      <c r="F107" s="124"/>
      <c r="G107" s="125"/>
      <c r="H107" s="126"/>
      <c r="I107" s="118"/>
      <c r="J107" s="119"/>
      <c r="K107" s="118"/>
      <c r="L107" s="120"/>
      <c r="P107" s="122"/>
      <c r="Q107" s="122"/>
      <c r="R107" s="122"/>
      <c r="AE107" s="122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28"/>
      <c r="AZ107" s="128"/>
      <c r="BA107" s="128"/>
      <c r="BB107" s="128"/>
      <c r="BC107" s="128"/>
    </row>
    <row r="108" spans="1:55" x14ac:dyDescent="0.25">
      <c r="A108" s="103"/>
      <c r="B108" s="121"/>
      <c r="C108" s="122"/>
      <c r="D108" s="123"/>
      <c r="E108" s="124"/>
      <c r="F108" s="124"/>
      <c r="G108" s="125"/>
      <c r="H108" s="126"/>
      <c r="I108" s="118"/>
      <c r="J108" s="119"/>
      <c r="K108" s="118"/>
      <c r="L108" s="120"/>
      <c r="P108" s="122"/>
      <c r="Q108" s="122"/>
      <c r="R108" s="122"/>
      <c r="AE108" s="122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28"/>
      <c r="AZ108" s="128"/>
      <c r="BA108" s="128"/>
      <c r="BB108" s="128"/>
      <c r="BC108" s="128"/>
    </row>
    <row r="109" spans="1:55" x14ac:dyDescent="0.25">
      <c r="A109" s="103"/>
      <c r="B109" s="121"/>
      <c r="C109" s="122"/>
      <c r="D109" s="123"/>
      <c r="E109" s="124"/>
      <c r="F109" s="124"/>
      <c r="G109" s="125"/>
      <c r="H109" s="126"/>
      <c r="I109" s="118"/>
      <c r="J109" s="119"/>
      <c r="K109" s="118"/>
      <c r="L109" s="120"/>
      <c r="P109" s="122"/>
      <c r="Q109" s="122"/>
      <c r="R109" s="122"/>
      <c r="AE109" s="122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28"/>
      <c r="AZ109" s="128"/>
      <c r="BA109" s="128"/>
      <c r="BB109" s="128"/>
      <c r="BC109" s="128"/>
    </row>
    <row r="110" spans="1:55" x14ac:dyDescent="0.25">
      <c r="A110" s="103"/>
      <c r="B110" s="121"/>
      <c r="C110" s="122"/>
      <c r="D110" s="123"/>
      <c r="E110" s="124"/>
      <c r="F110" s="124"/>
      <c r="G110" s="125"/>
      <c r="H110" s="126"/>
      <c r="I110" s="118"/>
      <c r="J110" s="119"/>
      <c r="K110" s="118"/>
      <c r="L110" s="120"/>
      <c r="P110" s="122"/>
      <c r="Q110" s="122"/>
      <c r="R110" s="122"/>
      <c r="AE110" s="122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</row>
    <row r="111" spans="1:55" x14ac:dyDescent="0.25">
      <c r="A111" s="103"/>
      <c r="B111" s="121"/>
      <c r="C111" s="122"/>
      <c r="D111" s="123"/>
      <c r="E111" s="124"/>
      <c r="F111" s="124"/>
      <c r="G111" s="125"/>
      <c r="H111" s="126"/>
      <c r="I111" s="118"/>
      <c r="J111" s="119"/>
      <c r="K111" s="118"/>
      <c r="L111" s="120"/>
      <c r="P111" s="122"/>
      <c r="Q111" s="122"/>
      <c r="R111" s="122"/>
      <c r="AE111" s="122"/>
      <c r="AF111" s="128"/>
      <c r="AG111" s="128"/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  <c r="AY111" s="128"/>
      <c r="AZ111" s="128"/>
      <c r="BA111" s="128"/>
      <c r="BB111" s="128"/>
      <c r="BC111" s="128"/>
    </row>
    <row r="112" spans="1:55" x14ac:dyDescent="0.25">
      <c r="A112" s="103"/>
      <c r="B112" s="121"/>
      <c r="C112" s="122"/>
      <c r="D112" s="123"/>
      <c r="E112" s="124"/>
      <c r="F112" s="124"/>
      <c r="G112" s="125"/>
      <c r="H112" s="126"/>
      <c r="I112" s="118"/>
      <c r="J112" s="119"/>
      <c r="K112" s="118"/>
      <c r="L112" s="120"/>
      <c r="P112" s="122"/>
      <c r="Q112" s="122"/>
      <c r="R112" s="122"/>
      <c r="AE112" s="122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28"/>
      <c r="AZ112" s="128"/>
      <c r="BA112" s="128"/>
      <c r="BB112" s="128"/>
      <c r="BC112" s="128"/>
    </row>
    <row r="113" spans="1:55" x14ac:dyDescent="0.25">
      <c r="A113" s="103"/>
      <c r="B113" s="121"/>
      <c r="C113" s="122"/>
      <c r="D113" s="123"/>
      <c r="E113" s="124"/>
      <c r="F113" s="124"/>
      <c r="G113" s="125"/>
      <c r="H113" s="126"/>
      <c r="I113" s="118"/>
      <c r="J113" s="119"/>
      <c r="K113" s="118"/>
      <c r="L113" s="120"/>
      <c r="P113" s="122"/>
      <c r="Q113" s="122"/>
      <c r="R113" s="122"/>
      <c r="AE113" s="122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28"/>
      <c r="AZ113" s="128"/>
      <c r="BA113" s="128"/>
      <c r="BB113" s="128"/>
      <c r="BC113" s="128"/>
    </row>
    <row r="114" spans="1:55" x14ac:dyDescent="0.25">
      <c r="A114" s="103"/>
      <c r="B114" s="121"/>
      <c r="C114" s="122"/>
      <c r="D114" s="123"/>
      <c r="E114" s="124"/>
      <c r="F114" s="124"/>
      <c r="G114" s="125"/>
      <c r="H114" s="126"/>
      <c r="I114" s="118"/>
      <c r="J114" s="119"/>
      <c r="K114" s="118"/>
      <c r="L114" s="120"/>
      <c r="P114" s="122"/>
      <c r="Q114" s="122"/>
      <c r="R114" s="122"/>
      <c r="AE114" s="122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</row>
    <row r="115" spans="1:55" x14ac:dyDescent="0.25">
      <c r="A115" s="103"/>
      <c r="B115" s="121"/>
      <c r="C115" s="122"/>
      <c r="D115" s="123"/>
      <c r="E115" s="124"/>
      <c r="F115" s="124"/>
      <c r="G115" s="125"/>
      <c r="H115" s="126"/>
      <c r="I115" s="118"/>
      <c r="J115" s="119"/>
      <c r="K115" s="118"/>
      <c r="L115" s="120"/>
      <c r="P115" s="122"/>
      <c r="Q115" s="122"/>
      <c r="R115" s="122"/>
      <c r="AE115" s="122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28"/>
      <c r="AZ115" s="128"/>
      <c r="BA115" s="128"/>
      <c r="BB115" s="128"/>
      <c r="BC115" s="128"/>
    </row>
    <row r="116" spans="1:55" x14ac:dyDescent="0.25">
      <c r="A116" s="103"/>
      <c r="B116" s="121"/>
      <c r="C116" s="122"/>
      <c r="D116" s="123"/>
      <c r="E116" s="124"/>
      <c r="F116" s="124"/>
      <c r="G116" s="125"/>
      <c r="H116" s="126"/>
      <c r="I116" s="118"/>
      <c r="J116" s="119"/>
      <c r="K116" s="118"/>
      <c r="L116" s="120"/>
      <c r="P116" s="122"/>
      <c r="Q116" s="122"/>
      <c r="R116" s="122"/>
      <c r="AE116" s="122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28"/>
      <c r="AZ116" s="128"/>
      <c r="BA116" s="128"/>
      <c r="BB116" s="128"/>
      <c r="BC116" s="128"/>
    </row>
    <row r="117" spans="1:55" x14ac:dyDescent="0.25">
      <c r="A117" s="103"/>
      <c r="B117" s="121"/>
      <c r="C117" s="122"/>
      <c r="D117" s="123"/>
      <c r="E117" s="124"/>
      <c r="F117" s="124"/>
      <c r="G117" s="125"/>
      <c r="H117" s="126"/>
      <c r="I117" s="118"/>
      <c r="J117" s="119"/>
      <c r="K117" s="118"/>
      <c r="L117" s="120"/>
      <c r="P117" s="122"/>
      <c r="Q117" s="122"/>
      <c r="R117" s="122"/>
      <c r="AE117" s="122"/>
      <c r="AF117" s="128"/>
      <c r="AG117" s="128"/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  <c r="AY117" s="128"/>
      <c r="AZ117" s="128"/>
      <c r="BA117" s="128"/>
      <c r="BB117" s="128"/>
      <c r="BC117" s="128"/>
    </row>
    <row r="118" spans="1:55" x14ac:dyDescent="0.25">
      <c r="A118" s="103"/>
      <c r="B118" s="121"/>
      <c r="C118" s="122"/>
      <c r="D118" s="123"/>
      <c r="E118" s="124"/>
      <c r="F118" s="124"/>
      <c r="G118" s="125"/>
      <c r="H118" s="126"/>
      <c r="I118" s="118"/>
      <c r="J118" s="119"/>
      <c r="K118" s="118"/>
      <c r="L118" s="120"/>
      <c r="P118" s="122"/>
      <c r="Q118" s="122"/>
      <c r="R118" s="122"/>
      <c r="AE118" s="122"/>
      <c r="AF118" s="128"/>
      <c r="AG118" s="128"/>
      <c r="AH118" s="128"/>
      <c r="AI118" s="128"/>
      <c r="AJ118" s="128"/>
      <c r="AK118" s="128"/>
      <c r="AL118" s="128"/>
      <c r="AM118" s="128"/>
      <c r="AN118" s="128"/>
      <c r="AO118" s="128"/>
      <c r="AP118" s="128"/>
      <c r="AQ118" s="128"/>
      <c r="AR118" s="128"/>
      <c r="AS118" s="128"/>
      <c r="AT118" s="128"/>
      <c r="AU118" s="128"/>
      <c r="AV118" s="128"/>
      <c r="AW118" s="128"/>
      <c r="AX118" s="128"/>
      <c r="AY118" s="128"/>
      <c r="AZ118" s="128"/>
      <c r="BA118" s="128"/>
      <c r="BB118" s="128"/>
      <c r="BC118" s="128"/>
    </row>
    <row r="119" spans="1:55" x14ac:dyDescent="0.25">
      <c r="A119" s="103"/>
      <c r="B119" s="121"/>
      <c r="C119" s="122"/>
      <c r="D119" s="123"/>
      <c r="E119" s="124"/>
      <c r="F119" s="124"/>
      <c r="G119" s="125"/>
      <c r="H119" s="126"/>
      <c r="I119" s="118"/>
      <c r="J119" s="119"/>
      <c r="K119" s="118"/>
      <c r="L119" s="120"/>
      <c r="P119" s="122"/>
      <c r="Q119" s="122"/>
      <c r="R119" s="122"/>
      <c r="AE119" s="122"/>
      <c r="AF119" s="128"/>
      <c r="AG119" s="128"/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8"/>
      <c r="AS119" s="128"/>
      <c r="AT119" s="128"/>
      <c r="AU119" s="128"/>
      <c r="AV119" s="128"/>
      <c r="AW119" s="128"/>
      <c r="AX119" s="128"/>
      <c r="AY119" s="128"/>
      <c r="AZ119" s="128"/>
      <c r="BA119" s="128"/>
      <c r="BB119" s="128"/>
      <c r="BC119" s="128"/>
    </row>
    <row r="120" spans="1:55" x14ac:dyDescent="0.25">
      <c r="A120" s="103"/>
      <c r="B120" s="121"/>
      <c r="C120" s="122"/>
      <c r="D120" s="123"/>
      <c r="E120" s="124"/>
      <c r="F120" s="124"/>
      <c r="G120" s="125"/>
      <c r="H120" s="126"/>
      <c r="I120" s="118"/>
      <c r="J120" s="119"/>
      <c r="K120" s="118"/>
      <c r="L120" s="120"/>
      <c r="P120" s="122"/>
      <c r="Q120" s="122"/>
      <c r="R120" s="122"/>
      <c r="AE120" s="122"/>
      <c r="AF120" s="128"/>
      <c r="AG120" s="128"/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28"/>
      <c r="AW120" s="128"/>
      <c r="AX120" s="128"/>
      <c r="AY120" s="128"/>
      <c r="AZ120" s="128"/>
      <c r="BA120" s="128"/>
      <c r="BB120" s="128"/>
      <c r="BC120" s="128"/>
    </row>
    <row r="121" spans="1:55" x14ac:dyDescent="0.25">
      <c r="A121" s="103"/>
      <c r="B121" s="121"/>
      <c r="C121" s="122"/>
      <c r="D121" s="123"/>
      <c r="E121" s="124"/>
      <c r="F121" s="124"/>
      <c r="G121" s="125"/>
      <c r="H121" s="126"/>
      <c r="I121" s="118"/>
      <c r="J121" s="119"/>
      <c r="K121" s="118"/>
      <c r="L121" s="120"/>
      <c r="P121" s="122"/>
      <c r="Q121" s="122"/>
      <c r="R121" s="122"/>
      <c r="AE121" s="122"/>
      <c r="AF121" s="128"/>
      <c r="AG121" s="128"/>
      <c r="AH121" s="128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</row>
    <row r="122" spans="1:55" x14ac:dyDescent="0.25">
      <c r="A122" s="103"/>
      <c r="B122" s="121"/>
      <c r="C122" s="122"/>
      <c r="D122" s="123"/>
      <c r="E122" s="124"/>
      <c r="F122" s="124"/>
      <c r="G122" s="125"/>
      <c r="H122" s="126"/>
      <c r="I122" s="118"/>
      <c r="J122" s="119"/>
      <c r="K122" s="118"/>
      <c r="L122" s="120"/>
      <c r="P122" s="122"/>
      <c r="Q122" s="122"/>
      <c r="R122" s="122"/>
      <c r="AE122" s="122"/>
      <c r="AF122" s="128"/>
      <c r="AG122" s="128"/>
      <c r="AH122" s="128"/>
      <c r="AI122" s="128"/>
      <c r="AJ122" s="128"/>
      <c r="AK122" s="128"/>
      <c r="AL122" s="128"/>
      <c r="AM122" s="128"/>
      <c r="AN122" s="128"/>
      <c r="AO122" s="128"/>
      <c r="AP122" s="128"/>
      <c r="AQ122" s="128"/>
      <c r="AR122" s="128"/>
      <c r="AS122" s="128"/>
      <c r="AT122" s="128"/>
      <c r="AU122" s="128"/>
      <c r="AV122" s="128"/>
      <c r="AW122" s="128"/>
      <c r="AX122" s="128"/>
      <c r="AY122" s="128"/>
      <c r="AZ122" s="128"/>
      <c r="BA122" s="128"/>
      <c r="BB122" s="128"/>
      <c r="BC122" s="128"/>
    </row>
    <row r="123" spans="1:55" x14ac:dyDescent="0.25">
      <c r="A123" s="103"/>
      <c r="B123" s="121"/>
      <c r="C123" s="122"/>
      <c r="D123" s="123"/>
      <c r="E123" s="124"/>
      <c r="F123" s="124"/>
      <c r="G123" s="125"/>
      <c r="H123" s="126"/>
      <c r="I123" s="118"/>
      <c r="J123" s="119"/>
      <c r="K123" s="118"/>
      <c r="L123" s="120"/>
      <c r="P123" s="122"/>
      <c r="Q123" s="122"/>
      <c r="R123" s="122"/>
      <c r="AE123" s="122"/>
      <c r="AF123" s="128"/>
      <c r="AG123" s="128"/>
      <c r="AH123" s="128"/>
      <c r="AI123" s="128"/>
      <c r="AJ123" s="128"/>
      <c r="AK123" s="128"/>
      <c r="AL123" s="128"/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  <c r="AW123" s="128"/>
      <c r="AX123" s="128"/>
      <c r="AY123" s="128"/>
      <c r="AZ123" s="128"/>
      <c r="BA123" s="128"/>
      <c r="BB123" s="128"/>
      <c r="BC123" s="128"/>
    </row>
    <row r="124" spans="1:55" x14ac:dyDescent="0.25">
      <c r="A124" s="103"/>
      <c r="B124" s="121"/>
      <c r="C124" s="122"/>
      <c r="D124" s="123"/>
      <c r="E124" s="124"/>
      <c r="F124" s="124"/>
      <c r="G124" s="125"/>
      <c r="H124" s="126"/>
      <c r="I124" s="118"/>
      <c r="J124" s="119"/>
      <c r="K124" s="118"/>
      <c r="L124" s="120"/>
      <c r="P124" s="122"/>
      <c r="Q124" s="122"/>
      <c r="R124" s="122"/>
      <c r="AE124" s="122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  <c r="AY124" s="128"/>
      <c r="AZ124" s="128"/>
      <c r="BA124" s="128"/>
      <c r="BB124" s="128"/>
      <c r="BC124" s="128"/>
    </row>
    <row r="125" spans="1:55" x14ac:dyDescent="0.25">
      <c r="A125" s="103"/>
      <c r="B125" s="121"/>
      <c r="C125" s="122"/>
      <c r="D125" s="123"/>
      <c r="E125" s="124"/>
      <c r="F125" s="124"/>
      <c r="G125" s="125"/>
      <c r="H125" s="126"/>
      <c r="I125" s="118"/>
      <c r="J125" s="119"/>
      <c r="K125" s="118"/>
      <c r="L125" s="120"/>
      <c r="P125" s="122"/>
      <c r="Q125" s="122"/>
      <c r="R125" s="122"/>
      <c r="AE125" s="122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  <c r="AP125" s="128"/>
      <c r="AQ125" s="128"/>
      <c r="AR125" s="128"/>
      <c r="AS125" s="128"/>
      <c r="AT125" s="128"/>
      <c r="AU125" s="128"/>
      <c r="AV125" s="128"/>
      <c r="AW125" s="128"/>
      <c r="AX125" s="128"/>
      <c r="AY125" s="128"/>
      <c r="AZ125" s="128"/>
      <c r="BA125" s="128"/>
      <c r="BB125" s="128"/>
      <c r="BC125" s="128"/>
    </row>
    <row r="126" spans="1:55" x14ac:dyDescent="0.25">
      <c r="A126" s="103"/>
      <c r="B126" s="121"/>
      <c r="C126" s="122"/>
      <c r="D126" s="123"/>
      <c r="E126" s="124"/>
      <c r="F126" s="124"/>
      <c r="G126" s="125"/>
      <c r="H126" s="126"/>
      <c r="I126" s="118"/>
      <c r="J126" s="119"/>
      <c r="K126" s="118"/>
      <c r="L126" s="120"/>
      <c r="P126" s="122"/>
      <c r="Q126" s="122"/>
      <c r="R126" s="122"/>
      <c r="AE126" s="122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28"/>
      <c r="AS126" s="128"/>
      <c r="AT126" s="128"/>
      <c r="AU126" s="128"/>
      <c r="AV126" s="128"/>
      <c r="AW126" s="128"/>
      <c r="AX126" s="128"/>
      <c r="AY126" s="128"/>
      <c r="AZ126" s="128"/>
      <c r="BA126" s="128"/>
      <c r="BB126" s="128"/>
      <c r="BC126" s="128"/>
    </row>
    <row r="127" spans="1:55" x14ac:dyDescent="0.25">
      <c r="A127" s="103"/>
      <c r="B127" s="121"/>
      <c r="C127" s="122"/>
      <c r="D127" s="123"/>
      <c r="E127" s="124"/>
      <c r="F127" s="124"/>
      <c r="G127" s="125"/>
      <c r="H127" s="126"/>
      <c r="I127" s="118"/>
      <c r="J127" s="119"/>
      <c r="K127" s="118"/>
      <c r="L127" s="120"/>
      <c r="P127" s="122"/>
      <c r="Q127" s="122"/>
      <c r="R127" s="122"/>
      <c r="AE127" s="122"/>
      <c r="AF127" s="128"/>
      <c r="AG127" s="128"/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W127" s="128"/>
      <c r="AX127" s="128"/>
      <c r="AY127" s="128"/>
      <c r="AZ127" s="128"/>
      <c r="BA127" s="128"/>
      <c r="BB127" s="128"/>
      <c r="BC127" s="128"/>
    </row>
    <row r="128" spans="1:55" x14ac:dyDescent="0.25">
      <c r="A128" s="103"/>
      <c r="B128" s="121"/>
      <c r="C128" s="122"/>
      <c r="D128" s="123"/>
      <c r="E128" s="124"/>
      <c r="F128" s="124"/>
      <c r="G128" s="125"/>
      <c r="H128" s="126"/>
      <c r="I128" s="118"/>
      <c r="J128" s="119"/>
      <c r="K128" s="118"/>
      <c r="L128" s="120"/>
      <c r="P128" s="122"/>
      <c r="Q128" s="122"/>
      <c r="R128" s="122"/>
      <c r="AE128" s="122"/>
      <c r="AF128" s="128"/>
      <c r="AG128" s="128"/>
      <c r="AH128" s="128"/>
      <c r="AI128" s="128"/>
      <c r="AJ128" s="128"/>
      <c r="AK128" s="128"/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W128" s="128"/>
      <c r="AX128" s="128"/>
      <c r="AY128" s="128"/>
      <c r="AZ128" s="128"/>
      <c r="BA128" s="128"/>
      <c r="BB128" s="128"/>
      <c r="BC128" s="128"/>
    </row>
    <row r="129" spans="1:55" x14ac:dyDescent="0.25">
      <c r="A129" s="103"/>
      <c r="B129" s="121"/>
      <c r="C129" s="122"/>
      <c r="D129" s="123"/>
      <c r="E129" s="124"/>
      <c r="F129" s="124"/>
      <c r="G129" s="125"/>
      <c r="H129" s="126"/>
      <c r="I129" s="118"/>
      <c r="J129" s="119"/>
      <c r="K129" s="118"/>
      <c r="L129" s="120"/>
      <c r="P129" s="122"/>
      <c r="Q129" s="122"/>
      <c r="R129" s="122"/>
      <c r="AE129" s="122"/>
      <c r="AF129" s="128"/>
      <c r="AG129" s="128"/>
      <c r="AH129" s="128"/>
      <c r="AI129" s="128"/>
      <c r="AJ129" s="128"/>
      <c r="AK129" s="128"/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  <c r="AW129" s="128"/>
      <c r="AX129" s="128"/>
      <c r="AY129" s="128"/>
      <c r="AZ129" s="128"/>
      <c r="BA129" s="128"/>
      <c r="BB129" s="128"/>
      <c r="BC129" s="128"/>
    </row>
    <row r="130" spans="1:55" x14ac:dyDescent="0.25">
      <c r="A130" s="103"/>
      <c r="B130" s="121"/>
      <c r="C130" s="122"/>
      <c r="D130" s="123"/>
      <c r="E130" s="124"/>
      <c r="F130" s="124"/>
      <c r="G130" s="125"/>
      <c r="H130" s="126"/>
      <c r="I130" s="118"/>
      <c r="J130" s="119"/>
      <c r="K130" s="118"/>
      <c r="L130" s="120"/>
      <c r="P130" s="122"/>
      <c r="Q130" s="122"/>
      <c r="R130" s="122"/>
      <c r="AE130" s="122"/>
      <c r="AF130" s="128"/>
      <c r="AG130" s="128"/>
      <c r="AH130" s="128"/>
      <c r="AI130" s="128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  <c r="AW130" s="128"/>
      <c r="AX130" s="128"/>
      <c r="AY130" s="128"/>
      <c r="AZ130" s="128"/>
      <c r="BA130" s="128"/>
      <c r="BB130" s="128"/>
      <c r="BC130" s="128"/>
    </row>
    <row r="131" spans="1:55" x14ac:dyDescent="0.25">
      <c r="A131" s="103"/>
      <c r="B131" s="121"/>
      <c r="C131" s="122"/>
      <c r="D131" s="123"/>
      <c r="E131" s="124"/>
      <c r="F131" s="124"/>
      <c r="G131" s="125"/>
      <c r="H131" s="126"/>
      <c r="I131" s="118"/>
      <c r="J131" s="119"/>
      <c r="K131" s="118"/>
      <c r="L131" s="120"/>
      <c r="P131" s="122"/>
      <c r="Q131" s="122"/>
      <c r="R131" s="122"/>
      <c r="AE131" s="122"/>
      <c r="AF131" s="128"/>
      <c r="AG131" s="128"/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W131" s="128"/>
      <c r="AX131" s="128"/>
      <c r="AY131" s="128"/>
      <c r="AZ131" s="128"/>
      <c r="BA131" s="128"/>
      <c r="BB131" s="128"/>
      <c r="BC131" s="128"/>
    </row>
    <row r="132" spans="1:55" x14ac:dyDescent="0.25">
      <c r="A132" s="103"/>
      <c r="B132" s="121"/>
      <c r="C132" s="122"/>
      <c r="D132" s="123"/>
      <c r="E132" s="124"/>
      <c r="F132" s="124"/>
      <c r="G132" s="125"/>
      <c r="H132" s="126"/>
      <c r="I132" s="118"/>
      <c r="J132" s="119"/>
      <c r="K132" s="118"/>
      <c r="L132" s="120"/>
      <c r="P132" s="122"/>
      <c r="Q132" s="122"/>
      <c r="R132" s="122"/>
      <c r="AE132" s="122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  <c r="AY132" s="128"/>
      <c r="AZ132" s="128"/>
      <c r="BA132" s="128"/>
      <c r="BB132" s="128"/>
      <c r="BC132" s="128"/>
    </row>
    <row r="133" spans="1:55" x14ac:dyDescent="0.25">
      <c r="A133" s="103"/>
      <c r="B133" s="121"/>
      <c r="C133" s="122"/>
      <c r="D133" s="123"/>
      <c r="E133" s="124"/>
      <c r="F133" s="124"/>
      <c r="G133" s="125"/>
      <c r="H133" s="126"/>
      <c r="I133" s="118"/>
      <c r="J133" s="119"/>
      <c r="K133" s="118"/>
      <c r="L133" s="120"/>
      <c r="P133" s="122"/>
      <c r="Q133" s="122"/>
      <c r="R133" s="122"/>
      <c r="AE133" s="122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</row>
    <row r="134" spans="1:55" x14ac:dyDescent="0.25">
      <c r="A134" s="103"/>
      <c r="B134" s="121"/>
      <c r="C134" s="122"/>
      <c r="D134" s="123"/>
      <c r="E134" s="124"/>
      <c r="F134" s="124"/>
      <c r="G134" s="125"/>
      <c r="H134" s="126"/>
      <c r="I134" s="118"/>
      <c r="J134" s="119"/>
      <c r="K134" s="118"/>
      <c r="L134" s="120"/>
      <c r="P134" s="122"/>
      <c r="Q134" s="122"/>
      <c r="R134" s="122"/>
      <c r="AE134" s="122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  <c r="AY134" s="128"/>
      <c r="AZ134" s="128"/>
      <c r="BA134" s="128"/>
      <c r="BB134" s="128"/>
      <c r="BC134" s="128"/>
    </row>
    <row r="135" spans="1:55" x14ac:dyDescent="0.25">
      <c r="A135" s="103"/>
      <c r="B135" s="121"/>
      <c r="C135" s="122"/>
      <c r="D135" s="123"/>
      <c r="E135" s="124"/>
      <c r="F135" s="124"/>
      <c r="G135" s="125"/>
      <c r="H135" s="126"/>
      <c r="I135" s="118"/>
      <c r="J135" s="119"/>
      <c r="K135" s="118"/>
      <c r="L135" s="120"/>
      <c r="P135" s="122"/>
      <c r="Q135" s="122"/>
      <c r="R135" s="122"/>
      <c r="AE135" s="122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  <c r="AY135" s="128"/>
      <c r="AZ135" s="128"/>
      <c r="BA135" s="128"/>
      <c r="BB135" s="128"/>
      <c r="BC135" s="128"/>
    </row>
    <row r="136" spans="1:55" x14ac:dyDescent="0.25">
      <c r="A136" s="103"/>
      <c r="B136" s="121"/>
      <c r="C136" s="122"/>
      <c r="D136" s="123"/>
      <c r="E136" s="124"/>
      <c r="F136" s="124"/>
      <c r="G136" s="125"/>
      <c r="H136" s="126"/>
      <c r="I136" s="118"/>
      <c r="J136" s="119"/>
      <c r="K136" s="118"/>
      <c r="L136" s="120"/>
      <c r="P136" s="122"/>
      <c r="Q136" s="122"/>
      <c r="R136" s="122"/>
      <c r="AE136" s="122"/>
      <c r="AF136" s="128"/>
      <c r="AG136" s="128"/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28"/>
      <c r="AW136" s="128"/>
      <c r="AX136" s="128"/>
      <c r="AY136" s="128"/>
      <c r="AZ136" s="128"/>
      <c r="BA136" s="128"/>
      <c r="BB136" s="128"/>
      <c r="BC136" s="128"/>
    </row>
    <row r="137" spans="1:55" x14ac:dyDescent="0.25">
      <c r="A137" s="103"/>
      <c r="B137" s="121"/>
      <c r="C137" s="122"/>
      <c r="D137" s="123"/>
      <c r="E137" s="124"/>
      <c r="F137" s="124"/>
      <c r="G137" s="125"/>
      <c r="H137" s="126"/>
      <c r="I137" s="118"/>
      <c r="J137" s="119"/>
      <c r="K137" s="118"/>
      <c r="L137" s="120"/>
      <c r="P137" s="122"/>
      <c r="Q137" s="122"/>
      <c r="R137" s="122"/>
      <c r="AE137" s="122"/>
      <c r="AF137" s="128"/>
      <c r="AG137" s="128"/>
      <c r="AH137" s="128"/>
      <c r="AI137" s="128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  <c r="AY137" s="128"/>
      <c r="AZ137" s="128"/>
      <c r="BA137" s="128"/>
      <c r="BB137" s="128"/>
      <c r="BC137" s="128"/>
    </row>
    <row r="138" spans="1:55" x14ac:dyDescent="0.25">
      <c r="A138" s="103"/>
      <c r="B138" s="121"/>
      <c r="C138" s="122"/>
      <c r="D138" s="123"/>
      <c r="E138" s="124"/>
      <c r="F138" s="124"/>
      <c r="G138" s="125"/>
      <c r="H138" s="126"/>
      <c r="I138" s="118"/>
      <c r="J138" s="119"/>
      <c r="K138" s="118"/>
      <c r="L138" s="120"/>
      <c r="P138" s="122"/>
      <c r="Q138" s="122"/>
      <c r="R138" s="122"/>
      <c r="AE138" s="122"/>
      <c r="AF138" s="128"/>
      <c r="AG138" s="128"/>
      <c r="AH138" s="128"/>
      <c r="AI138" s="128"/>
      <c r="AJ138" s="128"/>
      <c r="AK138" s="128"/>
      <c r="AL138" s="128"/>
      <c r="AM138" s="128"/>
      <c r="AN138" s="128"/>
      <c r="AO138" s="128"/>
      <c r="AP138" s="128"/>
      <c r="AQ138" s="128"/>
      <c r="AR138" s="128"/>
      <c r="AS138" s="128"/>
      <c r="AT138" s="128"/>
      <c r="AU138" s="128"/>
      <c r="AV138" s="128"/>
      <c r="AW138" s="128"/>
      <c r="AX138" s="128"/>
      <c r="AY138" s="128"/>
      <c r="AZ138" s="128"/>
      <c r="BA138" s="128"/>
      <c r="BB138" s="128"/>
      <c r="BC138" s="128"/>
    </row>
    <row r="139" spans="1:55" x14ac:dyDescent="0.25">
      <c r="A139" s="103"/>
      <c r="B139" s="121"/>
      <c r="C139" s="122"/>
      <c r="D139" s="123"/>
      <c r="E139" s="124"/>
      <c r="F139" s="124"/>
      <c r="G139" s="125"/>
      <c r="H139" s="126"/>
      <c r="I139" s="118"/>
      <c r="J139" s="119"/>
      <c r="K139" s="118"/>
      <c r="L139" s="120"/>
      <c r="P139" s="122"/>
      <c r="Q139" s="122"/>
      <c r="R139" s="122"/>
      <c r="AE139" s="122"/>
      <c r="AF139" s="128"/>
      <c r="AG139" s="128"/>
      <c r="AH139" s="128"/>
      <c r="AI139" s="128"/>
      <c r="AJ139" s="128"/>
      <c r="AK139" s="128"/>
      <c r="AL139" s="128"/>
      <c r="AM139" s="128"/>
      <c r="AN139" s="128"/>
      <c r="AO139" s="128"/>
      <c r="AP139" s="128"/>
      <c r="AQ139" s="128"/>
      <c r="AR139" s="128"/>
      <c r="AS139" s="128"/>
      <c r="AT139" s="128"/>
      <c r="AU139" s="128"/>
      <c r="AV139" s="128"/>
      <c r="AW139" s="128"/>
      <c r="AX139" s="128"/>
      <c r="AY139" s="128"/>
      <c r="AZ139" s="128"/>
      <c r="BA139" s="128"/>
      <c r="BB139" s="128"/>
      <c r="BC139" s="128"/>
    </row>
    <row r="140" spans="1:55" x14ac:dyDescent="0.25">
      <c r="A140" s="103"/>
      <c r="B140" s="121"/>
      <c r="C140" s="122"/>
      <c r="D140" s="123"/>
      <c r="E140" s="124"/>
      <c r="F140" s="124"/>
      <c r="G140" s="125"/>
      <c r="H140" s="126"/>
      <c r="I140" s="118"/>
      <c r="J140" s="119"/>
      <c r="K140" s="118"/>
      <c r="L140" s="120"/>
      <c r="P140" s="122"/>
      <c r="Q140" s="122"/>
      <c r="R140" s="122"/>
      <c r="AE140" s="122"/>
      <c r="AF140" s="128"/>
      <c r="AG140" s="128"/>
      <c r="AH140" s="128"/>
      <c r="AI140" s="128"/>
      <c r="AJ140" s="128"/>
      <c r="AK140" s="128"/>
      <c r="AL140" s="128"/>
      <c r="AM140" s="128"/>
      <c r="AN140" s="128"/>
      <c r="AO140" s="128"/>
      <c r="AP140" s="128"/>
      <c r="AQ140" s="128"/>
      <c r="AR140" s="128"/>
      <c r="AS140" s="128"/>
      <c r="AT140" s="128"/>
      <c r="AU140" s="128"/>
      <c r="AV140" s="128"/>
      <c r="AW140" s="128"/>
      <c r="AX140" s="128"/>
      <c r="AY140" s="128"/>
      <c r="AZ140" s="128"/>
      <c r="BA140" s="128"/>
      <c r="BB140" s="128"/>
      <c r="BC140" s="128"/>
    </row>
    <row r="141" spans="1:55" x14ac:dyDescent="0.25">
      <c r="A141" s="103"/>
      <c r="B141" s="121"/>
      <c r="C141" s="122"/>
      <c r="D141" s="123"/>
      <c r="E141" s="124"/>
      <c r="F141" s="124"/>
      <c r="G141" s="125"/>
      <c r="H141" s="126"/>
      <c r="I141" s="118"/>
      <c r="J141" s="119"/>
      <c r="K141" s="118"/>
      <c r="L141" s="120"/>
      <c r="P141" s="122"/>
      <c r="Q141" s="122"/>
      <c r="R141" s="122"/>
      <c r="AE141" s="122"/>
      <c r="AF141" s="128"/>
      <c r="AG141" s="128"/>
      <c r="AH141" s="128"/>
      <c r="AI141" s="128"/>
      <c r="AJ141" s="128"/>
      <c r="AK141" s="128"/>
      <c r="AL141" s="128"/>
      <c r="AM141" s="128"/>
      <c r="AN141" s="128"/>
      <c r="AO141" s="128"/>
      <c r="AP141" s="128"/>
      <c r="AQ141" s="128"/>
      <c r="AR141" s="128"/>
      <c r="AS141" s="128"/>
      <c r="AT141" s="128"/>
      <c r="AU141" s="128"/>
      <c r="AV141" s="128"/>
      <c r="AW141" s="128"/>
      <c r="AX141" s="128"/>
      <c r="AY141" s="128"/>
      <c r="AZ141" s="128"/>
      <c r="BA141" s="128"/>
      <c r="BB141" s="128"/>
      <c r="BC141" s="128"/>
    </row>
    <row r="142" spans="1:55" x14ac:dyDescent="0.25">
      <c r="A142" s="103"/>
      <c r="B142" s="121"/>
      <c r="C142" s="122"/>
      <c r="D142" s="123"/>
      <c r="E142" s="124"/>
      <c r="F142" s="124"/>
      <c r="G142" s="125"/>
      <c r="H142" s="126"/>
      <c r="I142" s="118"/>
      <c r="J142" s="119"/>
      <c r="K142" s="118"/>
      <c r="L142" s="120"/>
      <c r="P142" s="122"/>
      <c r="Q142" s="122"/>
      <c r="R142" s="122"/>
      <c r="AE142" s="122"/>
      <c r="AF142" s="128"/>
      <c r="AG142" s="128"/>
      <c r="AH142" s="128"/>
      <c r="AI142" s="128"/>
      <c r="AJ142" s="128"/>
      <c r="AK142" s="128"/>
      <c r="AL142" s="128"/>
      <c r="AM142" s="128"/>
      <c r="AN142" s="128"/>
      <c r="AO142" s="128"/>
      <c r="AP142" s="128"/>
      <c r="AQ142" s="128"/>
      <c r="AR142" s="128"/>
      <c r="AS142" s="128"/>
      <c r="AT142" s="128"/>
      <c r="AU142" s="128"/>
      <c r="AV142" s="128"/>
      <c r="AW142" s="128"/>
      <c r="AX142" s="128"/>
      <c r="AY142" s="128"/>
      <c r="AZ142" s="128"/>
      <c r="BA142" s="128"/>
      <c r="BB142" s="128"/>
      <c r="BC142" s="128"/>
    </row>
    <row r="143" spans="1:55" x14ac:dyDescent="0.25">
      <c r="A143" s="103"/>
      <c r="B143" s="121"/>
      <c r="C143" s="122"/>
      <c r="D143" s="123"/>
      <c r="E143" s="124"/>
      <c r="F143" s="124"/>
      <c r="G143" s="125"/>
      <c r="H143" s="126"/>
      <c r="I143" s="118"/>
      <c r="J143" s="119"/>
      <c r="K143" s="118"/>
      <c r="L143" s="120"/>
      <c r="P143" s="122"/>
      <c r="Q143" s="122"/>
      <c r="R143" s="122"/>
      <c r="AE143" s="122"/>
      <c r="AF143" s="128"/>
      <c r="AG143" s="128"/>
      <c r="AH143" s="128"/>
      <c r="AI143" s="128"/>
      <c r="AJ143" s="128"/>
      <c r="AK143" s="128"/>
      <c r="AL143" s="128"/>
      <c r="AM143" s="128"/>
      <c r="AN143" s="128"/>
      <c r="AO143" s="128"/>
      <c r="AP143" s="128"/>
      <c r="AQ143" s="128"/>
      <c r="AR143" s="128"/>
      <c r="AS143" s="128"/>
      <c r="AT143" s="128"/>
      <c r="AU143" s="128"/>
      <c r="AV143" s="128"/>
      <c r="AW143" s="128"/>
      <c r="AX143" s="128"/>
      <c r="AY143" s="128"/>
      <c r="AZ143" s="128"/>
      <c r="BA143" s="128"/>
      <c r="BB143" s="128"/>
      <c r="BC143" s="128"/>
    </row>
    <row r="144" spans="1:55" x14ac:dyDescent="0.25">
      <c r="A144" s="103"/>
      <c r="B144" s="121"/>
      <c r="C144" s="122"/>
      <c r="D144" s="123"/>
      <c r="E144" s="124"/>
      <c r="F144" s="124"/>
      <c r="G144" s="125"/>
      <c r="H144" s="126"/>
      <c r="I144" s="118"/>
      <c r="J144" s="119"/>
      <c r="K144" s="118"/>
      <c r="L144" s="120"/>
      <c r="P144" s="122"/>
      <c r="Q144" s="122"/>
      <c r="R144" s="122"/>
      <c r="AE144" s="122"/>
      <c r="AF144" s="128"/>
      <c r="AG144" s="128"/>
      <c r="AH144" s="128"/>
      <c r="AI144" s="128"/>
      <c r="AJ144" s="128"/>
      <c r="AK144" s="128"/>
      <c r="AL144" s="128"/>
      <c r="AM144" s="128"/>
      <c r="AN144" s="128"/>
      <c r="AO144" s="128"/>
      <c r="AP144" s="128"/>
      <c r="AQ144" s="128"/>
      <c r="AR144" s="128"/>
      <c r="AS144" s="128"/>
      <c r="AT144" s="128"/>
      <c r="AU144" s="128"/>
      <c r="AV144" s="128"/>
      <c r="AW144" s="128"/>
      <c r="AX144" s="128"/>
      <c r="AY144" s="128"/>
      <c r="AZ144" s="128"/>
      <c r="BA144" s="128"/>
      <c r="BB144" s="128"/>
      <c r="BC144" s="128"/>
    </row>
    <row r="145" spans="1:55" x14ac:dyDescent="0.25">
      <c r="A145" s="103"/>
      <c r="B145" s="121"/>
      <c r="C145" s="122"/>
      <c r="D145" s="123"/>
      <c r="E145" s="124"/>
      <c r="F145" s="124"/>
      <c r="G145" s="125"/>
      <c r="H145" s="126"/>
      <c r="I145" s="118"/>
      <c r="J145" s="119"/>
      <c r="K145" s="118"/>
      <c r="L145" s="120"/>
      <c r="P145" s="122"/>
      <c r="Q145" s="122"/>
      <c r="R145" s="122"/>
      <c r="AE145" s="122"/>
      <c r="AF145" s="128"/>
      <c r="AG145" s="128"/>
      <c r="AH145" s="128"/>
      <c r="AI145" s="128"/>
      <c r="AJ145" s="128"/>
      <c r="AK145" s="128"/>
      <c r="AL145" s="128"/>
      <c r="AM145" s="128"/>
      <c r="AN145" s="128"/>
      <c r="AO145" s="128"/>
      <c r="AP145" s="128"/>
      <c r="AQ145" s="128"/>
      <c r="AR145" s="128"/>
      <c r="AS145" s="128"/>
      <c r="AT145" s="128"/>
      <c r="AU145" s="128"/>
      <c r="AV145" s="128"/>
      <c r="AW145" s="128"/>
      <c r="AX145" s="128"/>
      <c r="AY145" s="128"/>
      <c r="AZ145" s="128"/>
      <c r="BA145" s="128"/>
      <c r="BB145" s="128"/>
      <c r="BC145" s="128"/>
    </row>
    <row r="146" spans="1:55" x14ac:dyDescent="0.25">
      <c r="A146" s="103"/>
      <c r="B146" s="121"/>
      <c r="C146" s="122"/>
      <c r="D146" s="123"/>
      <c r="E146" s="124"/>
      <c r="F146" s="124"/>
      <c r="G146" s="125"/>
      <c r="H146" s="126"/>
      <c r="I146" s="118"/>
      <c r="J146" s="119"/>
      <c r="K146" s="118"/>
      <c r="L146" s="120"/>
      <c r="P146" s="122"/>
      <c r="Q146" s="122"/>
      <c r="R146" s="122"/>
      <c r="AE146" s="122"/>
      <c r="AF146" s="128"/>
      <c r="AG146" s="128"/>
      <c r="AH146" s="128"/>
      <c r="AI146" s="128"/>
      <c r="AJ146" s="128"/>
      <c r="AK146" s="128"/>
      <c r="AL146" s="128"/>
      <c r="AM146" s="128"/>
      <c r="AN146" s="128"/>
      <c r="AO146" s="128"/>
      <c r="AP146" s="128"/>
      <c r="AQ146" s="128"/>
      <c r="AR146" s="128"/>
      <c r="AS146" s="128"/>
      <c r="AT146" s="128"/>
      <c r="AU146" s="128"/>
      <c r="AV146" s="128"/>
      <c r="AW146" s="128"/>
      <c r="AX146" s="128"/>
      <c r="AY146" s="128"/>
      <c r="AZ146" s="128"/>
      <c r="BA146" s="128"/>
      <c r="BB146" s="128"/>
      <c r="BC146" s="128"/>
    </row>
    <row r="147" spans="1:55" x14ac:dyDescent="0.25">
      <c r="A147" s="103"/>
      <c r="B147" s="121"/>
      <c r="C147" s="122"/>
      <c r="D147" s="123"/>
      <c r="E147" s="124"/>
      <c r="F147" s="124"/>
      <c r="G147" s="125"/>
      <c r="H147" s="126"/>
      <c r="I147" s="118"/>
      <c r="J147" s="119"/>
      <c r="K147" s="118"/>
      <c r="L147" s="120"/>
      <c r="P147" s="122"/>
      <c r="Q147" s="122"/>
      <c r="R147" s="122"/>
      <c r="AE147" s="122"/>
      <c r="AF147" s="128"/>
      <c r="AG147" s="128"/>
      <c r="AH147" s="128"/>
      <c r="AI147" s="128"/>
      <c r="AJ147" s="128"/>
      <c r="AK147" s="128"/>
      <c r="AL147" s="128"/>
      <c r="AM147" s="128"/>
      <c r="AN147" s="128"/>
      <c r="AO147" s="128"/>
      <c r="AP147" s="128"/>
      <c r="AQ147" s="128"/>
      <c r="AR147" s="128"/>
      <c r="AS147" s="128"/>
      <c r="AT147" s="128"/>
      <c r="AU147" s="128"/>
      <c r="AV147" s="128"/>
      <c r="AW147" s="128"/>
      <c r="AX147" s="128"/>
      <c r="AY147" s="128"/>
      <c r="AZ147" s="128"/>
      <c r="BA147" s="128"/>
      <c r="BB147" s="128"/>
      <c r="BC147" s="128"/>
    </row>
    <row r="148" spans="1:55" x14ac:dyDescent="0.25">
      <c r="A148" s="103"/>
      <c r="B148" s="121"/>
      <c r="C148" s="122"/>
      <c r="D148" s="123"/>
      <c r="E148" s="124"/>
      <c r="F148" s="124"/>
      <c r="G148" s="125"/>
      <c r="H148" s="126"/>
      <c r="I148" s="118"/>
      <c r="J148" s="119"/>
      <c r="K148" s="118"/>
      <c r="L148" s="120"/>
      <c r="P148" s="122"/>
      <c r="Q148" s="122"/>
      <c r="R148" s="122"/>
      <c r="AE148" s="122"/>
      <c r="AF148" s="128"/>
      <c r="AG148" s="128"/>
      <c r="AH148" s="128"/>
      <c r="AI148" s="128"/>
      <c r="AJ148" s="128"/>
      <c r="AK148" s="128"/>
      <c r="AL148" s="128"/>
      <c r="AM148" s="128"/>
      <c r="AN148" s="128"/>
      <c r="AO148" s="128"/>
      <c r="AP148" s="128"/>
      <c r="AQ148" s="128"/>
      <c r="AR148" s="128"/>
      <c r="AS148" s="128"/>
      <c r="AT148" s="128"/>
      <c r="AU148" s="128"/>
      <c r="AV148" s="128"/>
      <c r="AW148" s="128"/>
      <c r="AX148" s="128"/>
      <c r="AY148" s="128"/>
      <c r="AZ148" s="128"/>
      <c r="BA148" s="128"/>
      <c r="BB148" s="128"/>
      <c r="BC148" s="128"/>
    </row>
    <row r="149" spans="1:55" x14ac:dyDescent="0.25">
      <c r="A149" s="103"/>
      <c r="B149" s="121"/>
      <c r="C149" s="122"/>
      <c r="D149" s="123"/>
      <c r="E149" s="124"/>
      <c r="F149" s="124"/>
      <c r="G149" s="125"/>
      <c r="H149" s="126"/>
      <c r="I149" s="118"/>
      <c r="J149" s="119"/>
      <c r="K149" s="118"/>
      <c r="L149" s="120"/>
      <c r="P149" s="122"/>
      <c r="Q149" s="122"/>
      <c r="R149" s="122"/>
      <c r="AE149" s="122"/>
      <c r="AF149" s="128"/>
      <c r="AG149" s="128"/>
      <c r="AH149" s="128"/>
      <c r="AI149" s="128"/>
      <c r="AJ149" s="128"/>
      <c r="AK149" s="128"/>
      <c r="AL149" s="128"/>
      <c r="AM149" s="128"/>
      <c r="AN149" s="128"/>
      <c r="AO149" s="128"/>
      <c r="AP149" s="128"/>
      <c r="AQ149" s="128"/>
      <c r="AR149" s="128"/>
      <c r="AS149" s="128"/>
      <c r="AT149" s="128"/>
      <c r="AU149" s="128"/>
      <c r="AV149" s="128"/>
      <c r="AW149" s="128"/>
      <c r="AX149" s="128"/>
      <c r="AY149" s="128"/>
      <c r="AZ149" s="128"/>
      <c r="BA149" s="128"/>
      <c r="BB149" s="128"/>
      <c r="BC149" s="128"/>
    </row>
    <row r="150" spans="1:55" x14ac:dyDescent="0.25">
      <c r="A150" s="103"/>
      <c r="B150" s="121"/>
      <c r="C150" s="122"/>
      <c r="D150" s="123"/>
      <c r="E150" s="124"/>
      <c r="F150" s="124"/>
      <c r="G150" s="125"/>
      <c r="H150" s="126"/>
      <c r="I150" s="118"/>
      <c r="J150" s="119"/>
      <c r="K150" s="118"/>
      <c r="L150" s="120"/>
      <c r="P150" s="122"/>
      <c r="Q150" s="122"/>
      <c r="R150" s="122"/>
      <c r="AE150" s="122"/>
      <c r="AF150" s="128"/>
      <c r="AG150" s="128"/>
      <c r="AH150" s="128"/>
      <c r="AI150" s="128"/>
      <c r="AJ150" s="128"/>
      <c r="AK150" s="128"/>
      <c r="AL150" s="128"/>
      <c r="AM150" s="128"/>
      <c r="AN150" s="128"/>
      <c r="AO150" s="128"/>
      <c r="AP150" s="128"/>
      <c r="AQ150" s="128"/>
      <c r="AR150" s="128"/>
      <c r="AS150" s="128"/>
      <c r="AT150" s="128"/>
      <c r="AU150" s="128"/>
      <c r="AV150" s="128"/>
      <c r="AW150" s="128"/>
      <c r="AX150" s="128"/>
      <c r="AY150" s="128"/>
      <c r="AZ150" s="128"/>
      <c r="BA150" s="128"/>
      <c r="BB150" s="128"/>
      <c r="BC150" s="128"/>
    </row>
    <row r="151" spans="1:55" x14ac:dyDescent="0.25">
      <c r="A151" s="103"/>
      <c r="B151" s="121"/>
      <c r="C151" s="122"/>
      <c r="D151" s="123"/>
      <c r="E151" s="124"/>
      <c r="F151" s="124"/>
      <c r="G151" s="125"/>
      <c r="H151" s="126"/>
      <c r="I151" s="118"/>
      <c r="J151" s="119"/>
      <c r="K151" s="118"/>
      <c r="L151" s="120"/>
      <c r="P151" s="122"/>
      <c r="Q151" s="122"/>
      <c r="R151" s="122"/>
      <c r="AE151" s="122"/>
      <c r="AF151" s="128"/>
      <c r="AG151" s="128"/>
      <c r="AH151" s="128"/>
      <c r="AI151" s="128"/>
      <c r="AJ151" s="128"/>
      <c r="AK151" s="128"/>
      <c r="AL151" s="128"/>
      <c r="AM151" s="128"/>
      <c r="AN151" s="128"/>
      <c r="AO151" s="128"/>
      <c r="AP151" s="128"/>
      <c r="AQ151" s="128"/>
      <c r="AR151" s="128"/>
      <c r="AS151" s="128"/>
      <c r="AT151" s="128"/>
      <c r="AU151" s="128"/>
      <c r="AV151" s="128"/>
      <c r="AW151" s="128"/>
      <c r="AX151" s="128"/>
      <c r="AY151" s="128"/>
      <c r="AZ151" s="128"/>
      <c r="BA151" s="128"/>
      <c r="BB151" s="128"/>
      <c r="BC151" s="128"/>
    </row>
    <row r="152" spans="1:55" x14ac:dyDescent="0.25">
      <c r="A152" s="103"/>
      <c r="B152" s="121"/>
      <c r="C152" s="122"/>
      <c r="D152" s="123"/>
      <c r="E152" s="124"/>
      <c r="F152" s="124"/>
      <c r="G152" s="125"/>
      <c r="H152" s="126"/>
      <c r="I152" s="118"/>
      <c r="J152" s="119"/>
      <c r="K152" s="118"/>
      <c r="L152" s="120"/>
      <c r="P152" s="122"/>
      <c r="Q152" s="122"/>
      <c r="R152" s="122"/>
      <c r="AE152" s="122"/>
      <c r="AF152" s="128"/>
      <c r="AG152" s="128"/>
      <c r="AH152" s="128"/>
      <c r="AI152" s="128"/>
      <c r="AJ152" s="128"/>
      <c r="AK152" s="128"/>
      <c r="AL152" s="128"/>
      <c r="AM152" s="128"/>
      <c r="AN152" s="128"/>
      <c r="AO152" s="128"/>
      <c r="AP152" s="128"/>
      <c r="AQ152" s="128"/>
      <c r="AR152" s="128"/>
      <c r="AS152" s="128"/>
      <c r="AT152" s="128"/>
      <c r="AU152" s="128"/>
      <c r="AV152" s="128"/>
      <c r="AW152" s="128"/>
      <c r="AX152" s="128"/>
      <c r="AY152" s="128"/>
      <c r="AZ152" s="128"/>
      <c r="BA152" s="128"/>
      <c r="BB152" s="128"/>
      <c r="BC152" s="128"/>
    </row>
    <row r="153" spans="1:55" x14ac:dyDescent="0.25">
      <c r="A153" s="103"/>
      <c r="B153" s="121"/>
      <c r="C153" s="122"/>
      <c r="D153" s="123"/>
      <c r="E153" s="124"/>
      <c r="F153" s="124"/>
      <c r="G153" s="125"/>
      <c r="H153" s="126"/>
      <c r="I153" s="118"/>
      <c r="J153" s="119"/>
      <c r="K153" s="118"/>
      <c r="L153" s="120"/>
      <c r="P153" s="122"/>
      <c r="Q153" s="122"/>
      <c r="R153" s="122"/>
      <c r="AE153" s="122"/>
      <c r="AF153" s="128"/>
      <c r="AG153" s="128"/>
      <c r="AH153" s="128"/>
      <c r="AI153" s="128"/>
      <c r="AJ153" s="128"/>
      <c r="AK153" s="128"/>
      <c r="AL153" s="128"/>
      <c r="AM153" s="128"/>
      <c r="AN153" s="128"/>
      <c r="AO153" s="128"/>
      <c r="AP153" s="128"/>
      <c r="AQ153" s="128"/>
      <c r="AR153" s="128"/>
      <c r="AS153" s="128"/>
      <c r="AT153" s="128"/>
      <c r="AU153" s="128"/>
      <c r="AV153" s="128"/>
      <c r="AW153" s="128"/>
      <c r="AX153" s="128"/>
      <c r="AY153" s="128"/>
      <c r="AZ153" s="128"/>
      <c r="BA153" s="128"/>
      <c r="BB153" s="128"/>
      <c r="BC153" s="128"/>
    </row>
    <row r="154" spans="1:55" x14ac:dyDescent="0.25">
      <c r="A154" s="103"/>
      <c r="B154" s="121"/>
      <c r="C154" s="122"/>
      <c r="D154" s="123"/>
      <c r="E154" s="124"/>
      <c r="F154" s="124"/>
      <c r="G154" s="125"/>
      <c r="H154" s="126"/>
      <c r="I154" s="118"/>
      <c r="J154" s="119"/>
      <c r="K154" s="118"/>
      <c r="L154" s="120"/>
      <c r="P154" s="122"/>
      <c r="Q154" s="122"/>
      <c r="R154" s="122"/>
      <c r="AE154" s="122"/>
      <c r="AF154" s="128"/>
      <c r="AG154" s="128"/>
      <c r="AH154" s="128"/>
      <c r="AI154" s="128"/>
      <c r="AJ154" s="128"/>
      <c r="AK154" s="128"/>
      <c r="AL154" s="128"/>
      <c r="AM154" s="128"/>
      <c r="AN154" s="128"/>
      <c r="AO154" s="128"/>
      <c r="AP154" s="128"/>
      <c r="AQ154" s="128"/>
      <c r="AR154" s="128"/>
      <c r="AS154" s="128"/>
      <c r="AT154" s="128"/>
      <c r="AU154" s="128"/>
      <c r="AV154" s="128"/>
      <c r="AW154" s="128"/>
      <c r="AX154" s="128"/>
      <c r="AY154" s="128"/>
      <c r="AZ154" s="128"/>
      <c r="BA154" s="128"/>
      <c r="BB154" s="128"/>
      <c r="BC154" s="128"/>
    </row>
    <row r="155" spans="1:55" x14ac:dyDescent="0.25">
      <c r="A155" s="103"/>
      <c r="B155" s="121"/>
      <c r="C155" s="122"/>
      <c r="D155" s="123"/>
      <c r="E155" s="124"/>
      <c r="F155" s="124"/>
      <c r="G155" s="125"/>
      <c r="H155" s="126"/>
      <c r="I155" s="118"/>
      <c r="J155" s="119"/>
      <c r="K155" s="118"/>
      <c r="L155" s="120"/>
      <c r="P155" s="122"/>
      <c r="Q155" s="122"/>
      <c r="R155" s="122"/>
      <c r="AE155" s="122"/>
      <c r="AF155" s="128"/>
      <c r="AG155" s="128"/>
      <c r="AH155" s="128"/>
      <c r="AI155" s="128"/>
      <c r="AJ155" s="128"/>
      <c r="AK155" s="128"/>
      <c r="AL155" s="128"/>
      <c r="AM155" s="128"/>
      <c r="AN155" s="128"/>
      <c r="AO155" s="128"/>
      <c r="AP155" s="128"/>
      <c r="AQ155" s="128"/>
      <c r="AR155" s="128"/>
      <c r="AS155" s="128"/>
      <c r="AT155" s="128"/>
      <c r="AU155" s="128"/>
      <c r="AV155" s="128"/>
      <c r="AW155" s="128"/>
      <c r="AX155" s="128"/>
      <c r="AY155" s="128"/>
      <c r="AZ155" s="128"/>
      <c r="BA155" s="128"/>
      <c r="BB155" s="128"/>
      <c r="BC155" s="128"/>
    </row>
    <row r="156" spans="1:55" x14ac:dyDescent="0.25">
      <c r="A156" s="103"/>
      <c r="B156" s="121"/>
      <c r="C156" s="122"/>
      <c r="D156" s="123"/>
      <c r="E156" s="124"/>
      <c r="F156" s="124"/>
      <c r="G156" s="125"/>
      <c r="H156" s="126"/>
      <c r="I156" s="118"/>
      <c r="J156" s="119"/>
      <c r="K156" s="118"/>
      <c r="L156" s="120"/>
      <c r="P156" s="122"/>
      <c r="Q156" s="122"/>
      <c r="R156" s="122"/>
      <c r="AE156" s="122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</row>
    <row r="157" spans="1:55" x14ac:dyDescent="0.25">
      <c r="A157" s="103"/>
      <c r="B157" s="121"/>
      <c r="C157" s="122"/>
      <c r="D157" s="123"/>
      <c r="E157" s="124"/>
      <c r="F157" s="124"/>
      <c r="G157" s="125"/>
      <c r="H157" s="126"/>
      <c r="I157" s="118"/>
      <c r="J157" s="119"/>
      <c r="K157" s="118"/>
      <c r="L157" s="120"/>
      <c r="P157" s="122"/>
      <c r="Q157" s="122"/>
      <c r="R157" s="122"/>
      <c r="AE157" s="122"/>
      <c r="AF157" s="128"/>
      <c r="AG157" s="128"/>
      <c r="AH157" s="128"/>
      <c r="AI157" s="128"/>
      <c r="AJ157" s="128"/>
      <c r="AK157" s="128"/>
      <c r="AL157" s="128"/>
      <c r="AM157" s="128"/>
      <c r="AN157" s="128"/>
      <c r="AO157" s="128"/>
      <c r="AP157" s="128"/>
      <c r="AQ157" s="128"/>
      <c r="AR157" s="128"/>
      <c r="AS157" s="128"/>
      <c r="AT157" s="128"/>
      <c r="AU157" s="128"/>
      <c r="AV157" s="128"/>
      <c r="AW157" s="128"/>
      <c r="AX157" s="128"/>
      <c r="AY157" s="128"/>
      <c r="AZ157" s="128"/>
      <c r="BA157" s="128"/>
      <c r="BB157" s="128"/>
      <c r="BC157" s="128"/>
    </row>
    <row r="158" spans="1:55" x14ac:dyDescent="0.25">
      <c r="A158" s="103"/>
      <c r="B158" s="121"/>
      <c r="C158" s="122"/>
      <c r="D158" s="123"/>
      <c r="E158" s="124"/>
      <c r="F158" s="124"/>
      <c r="G158" s="125"/>
      <c r="H158" s="126"/>
      <c r="I158" s="118"/>
      <c r="J158" s="119"/>
      <c r="K158" s="118"/>
      <c r="L158" s="120"/>
      <c r="P158" s="122"/>
      <c r="Q158" s="122"/>
      <c r="R158" s="122"/>
      <c r="AE158" s="122"/>
      <c r="AF158" s="128"/>
      <c r="AG158" s="128"/>
      <c r="AH158" s="128"/>
      <c r="AI158" s="128"/>
      <c r="AJ158" s="128"/>
      <c r="AK158" s="128"/>
      <c r="AL158" s="128"/>
      <c r="AM158" s="128"/>
      <c r="AN158" s="128"/>
      <c r="AO158" s="128"/>
      <c r="AP158" s="128"/>
      <c r="AQ158" s="128"/>
      <c r="AR158" s="128"/>
      <c r="AS158" s="128"/>
      <c r="AT158" s="128"/>
      <c r="AU158" s="128"/>
      <c r="AV158" s="128"/>
      <c r="AW158" s="128"/>
      <c r="AX158" s="128"/>
      <c r="AY158" s="128"/>
      <c r="AZ158" s="128"/>
      <c r="BA158" s="128"/>
      <c r="BB158" s="128"/>
      <c r="BC158" s="128"/>
    </row>
    <row r="159" spans="1:55" x14ac:dyDescent="0.25">
      <c r="A159" s="103"/>
      <c r="B159" s="121"/>
      <c r="C159" s="122"/>
      <c r="D159" s="123"/>
      <c r="E159" s="124"/>
      <c r="F159" s="124"/>
      <c r="G159" s="125"/>
      <c r="H159" s="126"/>
      <c r="I159" s="118"/>
      <c r="J159" s="119"/>
      <c r="K159" s="118"/>
      <c r="L159" s="120"/>
      <c r="P159" s="122"/>
      <c r="Q159" s="122"/>
      <c r="R159" s="122"/>
      <c r="AE159" s="122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28"/>
      <c r="AU159" s="128"/>
      <c r="AV159" s="128"/>
      <c r="AW159" s="128"/>
      <c r="AX159" s="128"/>
      <c r="AY159" s="128"/>
      <c r="AZ159" s="128"/>
      <c r="BA159" s="128"/>
      <c r="BB159" s="128"/>
      <c r="BC159" s="128"/>
    </row>
    <row r="160" spans="1:55" x14ac:dyDescent="0.25">
      <c r="A160" s="103"/>
      <c r="B160" s="121"/>
      <c r="C160" s="122"/>
      <c r="D160" s="123"/>
      <c r="E160" s="124"/>
      <c r="F160" s="124"/>
      <c r="G160" s="125"/>
      <c r="H160" s="126"/>
      <c r="I160" s="118"/>
      <c r="J160" s="119"/>
      <c r="K160" s="118"/>
      <c r="L160" s="120"/>
      <c r="P160" s="122"/>
      <c r="Q160" s="122"/>
      <c r="R160" s="122"/>
      <c r="AE160" s="122"/>
      <c r="AF160" s="128"/>
      <c r="AG160" s="128"/>
      <c r="AH160" s="128"/>
      <c r="AI160" s="128"/>
      <c r="AJ160" s="128"/>
      <c r="AK160" s="128"/>
      <c r="AL160" s="128"/>
      <c r="AM160" s="128"/>
      <c r="AN160" s="128"/>
      <c r="AO160" s="128"/>
      <c r="AP160" s="128"/>
      <c r="AQ160" s="128"/>
      <c r="AR160" s="128"/>
      <c r="AS160" s="128"/>
      <c r="AT160" s="128"/>
      <c r="AU160" s="128"/>
      <c r="AV160" s="128"/>
      <c r="AW160" s="128"/>
      <c r="AX160" s="128"/>
      <c r="AY160" s="128"/>
      <c r="AZ160" s="128"/>
      <c r="BA160" s="128"/>
      <c r="BB160" s="128"/>
      <c r="BC160" s="128"/>
    </row>
    <row r="161" spans="1:55" x14ac:dyDescent="0.25">
      <c r="A161" s="103"/>
      <c r="B161" s="121"/>
      <c r="C161" s="122"/>
      <c r="D161" s="123"/>
      <c r="E161" s="124"/>
      <c r="F161" s="124"/>
      <c r="G161" s="125"/>
      <c r="H161" s="126"/>
      <c r="I161" s="118"/>
      <c r="J161" s="119"/>
      <c r="K161" s="118"/>
      <c r="L161" s="120"/>
      <c r="P161" s="122"/>
      <c r="Q161" s="122"/>
      <c r="R161" s="122"/>
      <c r="AE161" s="122"/>
      <c r="AF161" s="128"/>
      <c r="AG161" s="128"/>
      <c r="AH161" s="128"/>
      <c r="AI161" s="128"/>
      <c r="AJ161" s="128"/>
      <c r="AK161" s="128"/>
      <c r="AL161" s="128"/>
      <c r="AM161" s="128"/>
      <c r="AN161" s="128"/>
      <c r="AO161" s="128"/>
      <c r="AP161" s="128"/>
      <c r="AQ161" s="128"/>
      <c r="AR161" s="128"/>
      <c r="AS161" s="128"/>
      <c r="AT161" s="128"/>
      <c r="AU161" s="128"/>
      <c r="AV161" s="128"/>
      <c r="AW161" s="128"/>
      <c r="AX161" s="128"/>
      <c r="AY161" s="128"/>
      <c r="AZ161" s="128"/>
      <c r="BA161" s="128"/>
      <c r="BB161" s="128"/>
      <c r="BC161" s="128"/>
    </row>
    <row r="162" spans="1:55" x14ac:dyDescent="0.25">
      <c r="A162" s="103"/>
      <c r="B162" s="121"/>
      <c r="C162" s="122"/>
      <c r="D162" s="123"/>
      <c r="E162" s="124"/>
      <c r="F162" s="124"/>
      <c r="G162" s="125"/>
      <c r="H162" s="126"/>
      <c r="I162" s="118"/>
      <c r="J162" s="119"/>
      <c r="K162" s="118"/>
      <c r="L162" s="120"/>
      <c r="P162" s="122"/>
      <c r="Q162" s="122"/>
      <c r="R162" s="122"/>
      <c r="AE162" s="122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</row>
    <row r="163" spans="1:55" x14ac:dyDescent="0.25">
      <c r="A163" s="103"/>
      <c r="B163" s="121"/>
      <c r="C163" s="122"/>
      <c r="D163" s="123"/>
      <c r="E163" s="124"/>
      <c r="F163" s="124"/>
      <c r="G163" s="125"/>
      <c r="H163" s="126"/>
      <c r="I163" s="118"/>
      <c r="J163" s="119"/>
      <c r="K163" s="118"/>
      <c r="L163" s="120"/>
      <c r="P163" s="122"/>
      <c r="Q163" s="122"/>
      <c r="R163" s="122"/>
      <c r="AE163" s="122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</row>
    <row r="164" spans="1:55" x14ac:dyDescent="0.25">
      <c r="A164" s="103"/>
      <c r="B164" s="121"/>
      <c r="C164" s="122"/>
      <c r="D164" s="123"/>
      <c r="E164" s="124"/>
      <c r="F164" s="124"/>
      <c r="G164" s="125"/>
      <c r="H164" s="126"/>
      <c r="I164" s="118"/>
      <c r="J164" s="119"/>
      <c r="K164" s="118"/>
      <c r="L164" s="120"/>
      <c r="P164" s="122"/>
      <c r="Q164" s="122"/>
      <c r="R164" s="122"/>
      <c r="AE164" s="122"/>
      <c r="AF164" s="128"/>
      <c r="AG164" s="128"/>
      <c r="AH164" s="128"/>
      <c r="AI164" s="128"/>
      <c r="AJ164" s="128"/>
      <c r="AK164" s="128"/>
      <c r="AL164" s="128"/>
      <c r="AM164" s="128"/>
      <c r="AN164" s="128"/>
      <c r="AO164" s="128"/>
      <c r="AP164" s="128"/>
      <c r="AQ164" s="128"/>
      <c r="AR164" s="128"/>
      <c r="AS164" s="128"/>
      <c r="AT164" s="128"/>
      <c r="AU164" s="128"/>
      <c r="AV164" s="128"/>
      <c r="AW164" s="128"/>
      <c r="AX164" s="128"/>
      <c r="AY164" s="128"/>
      <c r="AZ164" s="128"/>
      <c r="BA164" s="128"/>
      <c r="BB164" s="128"/>
      <c r="BC164" s="128"/>
    </row>
    <row r="165" spans="1:55" x14ac:dyDescent="0.25">
      <c r="A165" s="103"/>
      <c r="B165" s="121"/>
      <c r="C165" s="122"/>
      <c r="D165" s="123"/>
      <c r="E165" s="124"/>
      <c r="F165" s="124"/>
      <c r="G165" s="125"/>
      <c r="H165" s="126"/>
      <c r="I165" s="118"/>
      <c r="J165" s="119"/>
      <c r="K165" s="118"/>
      <c r="L165" s="120"/>
      <c r="P165" s="122"/>
      <c r="Q165" s="122"/>
      <c r="R165" s="122"/>
      <c r="AE165" s="122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</row>
    <row r="166" spans="1:55" x14ac:dyDescent="0.25">
      <c r="A166" s="103"/>
      <c r="B166" s="121"/>
      <c r="C166" s="122"/>
      <c r="D166" s="123"/>
      <c r="E166" s="124"/>
      <c r="F166" s="124"/>
      <c r="G166" s="125"/>
      <c r="H166" s="126"/>
      <c r="I166" s="118"/>
      <c r="J166" s="119"/>
      <c r="K166" s="118"/>
      <c r="L166" s="120"/>
      <c r="P166" s="122"/>
      <c r="Q166" s="122"/>
      <c r="R166" s="122"/>
      <c r="AE166" s="122"/>
      <c r="AF166" s="128"/>
      <c r="AG166" s="128"/>
      <c r="AH166" s="128"/>
      <c r="AI166" s="128"/>
      <c r="AJ166" s="128"/>
      <c r="AK166" s="128"/>
      <c r="AL166" s="128"/>
      <c r="AM166" s="128"/>
      <c r="AN166" s="128"/>
      <c r="AO166" s="128"/>
      <c r="AP166" s="128"/>
      <c r="AQ166" s="128"/>
      <c r="AR166" s="128"/>
      <c r="AS166" s="128"/>
      <c r="AT166" s="128"/>
      <c r="AU166" s="128"/>
      <c r="AV166" s="128"/>
      <c r="AW166" s="128"/>
      <c r="AX166" s="128"/>
      <c r="AY166" s="128"/>
      <c r="AZ166" s="128"/>
      <c r="BA166" s="128"/>
      <c r="BB166" s="128"/>
      <c r="BC166" s="128"/>
    </row>
    <row r="167" spans="1:55" x14ac:dyDescent="0.25">
      <c r="A167" s="103"/>
      <c r="B167" s="121"/>
      <c r="C167" s="122"/>
      <c r="D167" s="123"/>
      <c r="E167" s="124"/>
      <c r="F167" s="124"/>
      <c r="G167" s="125"/>
      <c r="H167" s="126"/>
      <c r="I167" s="118"/>
      <c r="J167" s="119"/>
      <c r="K167" s="118"/>
      <c r="L167" s="120"/>
      <c r="P167" s="122"/>
      <c r="Q167" s="122"/>
      <c r="R167" s="122"/>
      <c r="AE167" s="122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</row>
    <row r="168" spans="1:55" x14ac:dyDescent="0.25">
      <c r="A168" s="103"/>
      <c r="B168" s="121"/>
      <c r="C168" s="122"/>
      <c r="D168" s="123"/>
      <c r="E168" s="124"/>
      <c r="F168" s="124"/>
      <c r="G168" s="125"/>
      <c r="H168" s="126"/>
      <c r="I168" s="118"/>
      <c r="J168" s="119"/>
      <c r="K168" s="118"/>
      <c r="L168" s="120"/>
      <c r="P168" s="122"/>
      <c r="Q168" s="122"/>
      <c r="R168" s="122"/>
      <c r="AE168" s="122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</row>
    <row r="169" spans="1:55" x14ac:dyDescent="0.25">
      <c r="A169" s="103"/>
      <c r="B169" s="121"/>
      <c r="C169" s="122"/>
      <c r="D169" s="123"/>
      <c r="E169" s="124"/>
      <c r="F169" s="124"/>
      <c r="G169" s="125"/>
      <c r="H169" s="126"/>
      <c r="I169" s="118"/>
      <c r="J169" s="119"/>
      <c r="K169" s="118"/>
      <c r="L169" s="120"/>
      <c r="P169" s="122"/>
      <c r="Q169" s="122"/>
      <c r="R169" s="122"/>
      <c r="AE169" s="122"/>
      <c r="AF169" s="128"/>
      <c r="AG169" s="128"/>
      <c r="AH169" s="128"/>
      <c r="AI169" s="128"/>
      <c r="AJ169" s="128"/>
      <c r="AK169" s="128"/>
      <c r="AL169" s="128"/>
      <c r="AM169" s="128"/>
      <c r="AN169" s="128"/>
      <c r="AO169" s="128"/>
      <c r="AP169" s="128"/>
      <c r="AQ169" s="128"/>
      <c r="AR169" s="128"/>
      <c r="AS169" s="128"/>
      <c r="AT169" s="128"/>
      <c r="AU169" s="128"/>
      <c r="AV169" s="128"/>
      <c r="AW169" s="128"/>
      <c r="AX169" s="128"/>
      <c r="AY169" s="128"/>
      <c r="AZ169" s="128"/>
      <c r="BA169" s="128"/>
      <c r="BB169" s="128"/>
      <c r="BC169" s="128"/>
    </row>
    <row r="170" spans="1:55" x14ac:dyDescent="0.25">
      <c r="A170" s="103"/>
      <c r="B170" s="121"/>
      <c r="C170" s="122"/>
      <c r="D170" s="123"/>
      <c r="E170" s="124"/>
      <c r="F170" s="124"/>
      <c r="G170" s="125"/>
      <c r="H170" s="126"/>
      <c r="I170" s="118"/>
      <c r="J170" s="119"/>
      <c r="K170" s="118"/>
      <c r="L170" s="120"/>
      <c r="P170" s="122"/>
      <c r="Q170" s="122"/>
      <c r="R170" s="122"/>
      <c r="AE170" s="122"/>
      <c r="AF170" s="128"/>
      <c r="AG170" s="128"/>
      <c r="AH170" s="128"/>
      <c r="AI170" s="128"/>
      <c r="AJ170" s="128"/>
      <c r="AK170" s="128"/>
      <c r="AL170" s="128"/>
      <c r="AM170" s="128"/>
      <c r="AN170" s="128"/>
      <c r="AO170" s="128"/>
      <c r="AP170" s="128"/>
      <c r="AQ170" s="128"/>
      <c r="AR170" s="128"/>
      <c r="AS170" s="128"/>
      <c r="AT170" s="128"/>
      <c r="AU170" s="128"/>
      <c r="AV170" s="128"/>
      <c r="AW170" s="128"/>
      <c r="AX170" s="128"/>
      <c r="AY170" s="128"/>
      <c r="AZ170" s="128"/>
      <c r="BA170" s="128"/>
      <c r="BB170" s="128"/>
      <c r="BC170" s="128"/>
    </row>
    <row r="171" spans="1:55" x14ac:dyDescent="0.25">
      <c r="A171" s="103"/>
      <c r="B171" s="121"/>
      <c r="C171" s="122"/>
      <c r="D171" s="123"/>
      <c r="E171" s="124"/>
      <c r="F171" s="124"/>
      <c r="G171" s="125"/>
      <c r="H171" s="126"/>
      <c r="I171" s="118"/>
      <c r="J171" s="119"/>
      <c r="K171" s="118"/>
      <c r="L171" s="120"/>
      <c r="P171" s="122"/>
      <c r="Q171" s="122"/>
      <c r="R171" s="122"/>
      <c r="AE171" s="122"/>
      <c r="AF171" s="128"/>
      <c r="AG171" s="128"/>
      <c r="AH171" s="128"/>
      <c r="AI171" s="128"/>
      <c r="AJ171" s="128"/>
      <c r="AK171" s="128"/>
      <c r="AL171" s="128"/>
      <c r="AM171" s="128"/>
      <c r="AN171" s="128"/>
      <c r="AO171" s="128"/>
      <c r="AP171" s="128"/>
      <c r="AQ171" s="128"/>
      <c r="AR171" s="128"/>
      <c r="AS171" s="128"/>
      <c r="AT171" s="128"/>
      <c r="AU171" s="128"/>
      <c r="AV171" s="128"/>
      <c r="AW171" s="128"/>
      <c r="AX171" s="128"/>
      <c r="AY171" s="128"/>
      <c r="AZ171" s="128"/>
      <c r="BA171" s="128"/>
      <c r="BB171" s="128"/>
      <c r="BC171" s="128"/>
    </row>
    <row r="172" spans="1:55" x14ac:dyDescent="0.25">
      <c r="A172" s="103"/>
      <c r="B172" s="121"/>
      <c r="C172" s="122"/>
      <c r="D172" s="123"/>
      <c r="E172" s="124"/>
      <c r="F172" s="124"/>
      <c r="G172" s="125"/>
      <c r="H172" s="126"/>
      <c r="I172" s="118"/>
      <c r="J172" s="119"/>
      <c r="K172" s="118"/>
      <c r="L172" s="120"/>
      <c r="P172" s="122"/>
      <c r="Q172" s="122"/>
      <c r="R172" s="122"/>
      <c r="AE172" s="122"/>
      <c r="AF172" s="128"/>
      <c r="AG172" s="128"/>
      <c r="AH172" s="128"/>
      <c r="AI172" s="128"/>
      <c r="AJ172" s="128"/>
      <c r="AK172" s="128"/>
      <c r="AL172" s="128"/>
      <c r="AM172" s="128"/>
      <c r="AN172" s="128"/>
      <c r="AO172" s="128"/>
      <c r="AP172" s="128"/>
      <c r="AQ172" s="128"/>
      <c r="AR172" s="128"/>
      <c r="AS172" s="128"/>
      <c r="AT172" s="128"/>
      <c r="AU172" s="128"/>
      <c r="AV172" s="128"/>
      <c r="AW172" s="128"/>
      <c r="AX172" s="128"/>
      <c r="AY172" s="128"/>
      <c r="AZ172" s="128"/>
      <c r="BA172" s="128"/>
      <c r="BB172" s="128"/>
      <c r="BC172" s="128"/>
    </row>
    <row r="173" spans="1:55" x14ac:dyDescent="0.25">
      <c r="A173" s="103"/>
      <c r="B173" s="121"/>
      <c r="C173" s="122"/>
      <c r="D173" s="123"/>
      <c r="E173" s="124"/>
      <c r="F173" s="124"/>
      <c r="G173" s="125"/>
      <c r="H173" s="126"/>
      <c r="I173" s="118"/>
      <c r="J173" s="119"/>
      <c r="K173" s="118"/>
      <c r="L173" s="120"/>
      <c r="P173" s="122"/>
      <c r="Q173" s="122"/>
      <c r="R173" s="122"/>
      <c r="AE173" s="122"/>
      <c r="AF173" s="128"/>
      <c r="AG173" s="128"/>
      <c r="AH173" s="128"/>
      <c r="AI173" s="128"/>
      <c r="AJ173" s="128"/>
      <c r="AK173" s="128"/>
      <c r="AL173" s="128"/>
      <c r="AM173" s="128"/>
      <c r="AN173" s="128"/>
      <c r="AO173" s="128"/>
      <c r="AP173" s="128"/>
      <c r="AQ173" s="128"/>
      <c r="AR173" s="128"/>
      <c r="AS173" s="128"/>
      <c r="AT173" s="128"/>
      <c r="AU173" s="128"/>
      <c r="AV173" s="128"/>
      <c r="AW173" s="128"/>
      <c r="AX173" s="128"/>
      <c r="AY173" s="128"/>
      <c r="AZ173" s="128"/>
      <c r="BA173" s="128"/>
      <c r="BB173" s="128"/>
      <c r="BC173" s="128"/>
    </row>
    <row r="174" spans="1:55" x14ac:dyDescent="0.25">
      <c r="A174" s="103"/>
      <c r="B174" s="121"/>
      <c r="C174" s="122"/>
      <c r="D174" s="123"/>
      <c r="E174" s="124"/>
      <c r="F174" s="124"/>
      <c r="G174" s="125"/>
      <c r="H174" s="126"/>
      <c r="I174" s="118"/>
      <c r="J174" s="119"/>
      <c r="K174" s="118"/>
      <c r="L174" s="120"/>
      <c r="P174" s="122"/>
      <c r="Q174" s="122"/>
      <c r="R174" s="122"/>
      <c r="AE174" s="122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</row>
    <row r="175" spans="1:55" x14ac:dyDescent="0.25">
      <c r="A175" s="103"/>
      <c r="B175" s="121"/>
      <c r="C175" s="122"/>
      <c r="D175" s="123"/>
      <c r="E175" s="124"/>
      <c r="F175" s="124"/>
      <c r="G175" s="125"/>
      <c r="H175" s="126"/>
      <c r="I175" s="118"/>
      <c r="J175" s="119"/>
      <c r="K175" s="118"/>
      <c r="L175" s="120"/>
      <c r="P175" s="122"/>
      <c r="Q175" s="122"/>
      <c r="R175" s="122"/>
      <c r="AE175" s="122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</row>
    <row r="176" spans="1:55" x14ac:dyDescent="0.25">
      <c r="A176" s="103"/>
      <c r="B176" s="121"/>
      <c r="C176" s="122"/>
      <c r="D176" s="123"/>
      <c r="E176" s="124"/>
      <c r="F176" s="124"/>
      <c r="G176" s="125"/>
      <c r="H176" s="126"/>
      <c r="I176" s="118"/>
      <c r="J176" s="119"/>
      <c r="K176" s="118"/>
      <c r="L176" s="120"/>
      <c r="P176" s="122"/>
      <c r="Q176" s="122"/>
      <c r="R176" s="122"/>
      <c r="AE176" s="122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</row>
    <row r="177" spans="1:55" x14ac:dyDescent="0.25">
      <c r="A177" s="103"/>
      <c r="B177" s="121"/>
      <c r="C177" s="122"/>
      <c r="D177" s="123"/>
      <c r="E177" s="124"/>
      <c r="F177" s="124"/>
      <c r="G177" s="125"/>
      <c r="H177" s="126"/>
      <c r="I177" s="118"/>
      <c r="J177" s="119"/>
      <c r="K177" s="118"/>
      <c r="L177" s="120"/>
      <c r="P177" s="122"/>
      <c r="Q177" s="122"/>
      <c r="R177" s="122"/>
      <c r="AE177" s="122"/>
      <c r="AF177" s="128"/>
      <c r="AG177" s="128"/>
      <c r="AH177" s="128"/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  <c r="AY177" s="128"/>
      <c r="AZ177" s="128"/>
      <c r="BA177" s="128"/>
      <c r="BB177" s="128"/>
      <c r="BC177" s="128"/>
    </row>
    <row r="178" spans="1:55" x14ac:dyDescent="0.25">
      <c r="A178" s="103"/>
      <c r="B178" s="121"/>
      <c r="C178" s="122"/>
      <c r="D178" s="123"/>
      <c r="E178" s="124"/>
      <c r="F178" s="124"/>
      <c r="G178" s="125"/>
      <c r="H178" s="126"/>
      <c r="I178" s="118"/>
      <c r="J178" s="119"/>
      <c r="K178" s="118"/>
      <c r="L178" s="120"/>
      <c r="P178" s="122"/>
      <c r="Q178" s="122"/>
      <c r="R178" s="122"/>
      <c r="AE178" s="122"/>
      <c r="AF178" s="128"/>
      <c r="AG178" s="128"/>
      <c r="AH178" s="128"/>
      <c r="AI178" s="128"/>
      <c r="AJ178" s="128"/>
      <c r="AK178" s="128"/>
      <c r="AL178" s="128"/>
      <c r="AM178" s="128"/>
      <c r="AN178" s="128"/>
      <c r="AO178" s="128"/>
      <c r="AP178" s="128"/>
      <c r="AQ178" s="128"/>
      <c r="AR178" s="128"/>
      <c r="AS178" s="128"/>
      <c r="AT178" s="128"/>
      <c r="AU178" s="128"/>
      <c r="AV178" s="128"/>
      <c r="AW178" s="128"/>
      <c r="AX178" s="128"/>
      <c r="AY178" s="128"/>
      <c r="AZ178" s="128"/>
      <c r="BA178" s="128"/>
      <c r="BB178" s="128"/>
      <c r="BC178" s="128"/>
    </row>
    <row r="179" spans="1:55" x14ac:dyDescent="0.25">
      <c r="AE179" s="122"/>
      <c r="AF179" s="128"/>
      <c r="AG179" s="128"/>
      <c r="AH179" s="128"/>
      <c r="AI179" s="128"/>
      <c r="AJ179" s="128"/>
      <c r="AK179" s="128"/>
      <c r="AL179" s="128"/>
      <c r="AM179" s="128"/>
      <c r="AN179" s="128"/>
      <c r="AO179" s="128"/>
      <c r="AP179" s="128"/>
      <c r="AQ179" s="128"/>
      <c r="AR179" s="128"/>
      <c r="AS179" s="128"/>
      <c r="AT179" s="128"/>
      <c r="AU179" s="128"/>
      <c r="AV179" s="128"/>
      <c r="AW179" s="128"/>
      <c r="AX179" s="128"/>
      <c r="AY179" s="128"/>
      <c r="AZ179" s="128"/>
      <c r="BA179" s="128"/>
      <c r="BB179" s="128"/>
      <c r="BC179" s="128"/>
    </row>
    <row r="180" spans="1:55" x14ac:dyDescent="0.25">
      <c r="AE180" s="122"/>
      <c r="AF180" s="128"/>
      <c r="AG180" s="128"/>
      <c r="AH180" s="128"/>
      <c r="AI180" s="128"/>
      <c r="AJ180" s="128"/>
      <c r="AK180" s="128"/>
      <c r="AL180" s="128"/>
      <c r="AM180" s="128"/>
      <c r="AN180" s="128"/>
      <c r="AO180" s="128"/>
      <c r="AP180" s="128"/>
      <c r="AQ180" s="128"/>
      <c r="AR180" s="128"/>
      <c r="AS180" s="128"/>
      <c r="AT180" s="128"/>
      <c r="AU180" s="128"/>
      <c r="AV180" s="128"/>
      <c r="AW180" s="128"/>
      <c r="AX180" s="128"/>
      <c r="AY180" s="128"/>
      <c r="AZ180" s="128"/>
      <c r="BA180" s="128"/>
      <c r="BB180" s="128"/>
      <c r="BC180" s="128"/>
    </row>
    <row r="181" spans="1:55" x14ac:dyDescent="0.25">
      <c r="AE181" s="122"/>
      <c r="AF181" s="128"/>
      <c r="AG181" s="128"/>
      <c r="AH181" s="128"/>
      <c r="AI181" s="128"/>
      <c r="AJ181" s="128"/>
      <c r="AK181" s="128"/>
      <c r="AL181" s="128"/>
      <c r="AM181" s="128"/>
      <c r="AN181" s="128"/>
      <c r="AO181" s="128"/>
      <c r="AP181" s="128"/>
      <c r="AQ181" s="128"/>
      <c r="AR181" s="128"/>
      <c r="AS181" s="128"/>
      <c r="AT181" s="128"/>
      <c r="AU181" s="128"/>
      <c r="AV181" s="128"/>
      <c r="AW181" s="128"/>
      <c r="AX181" s="128"/>
      <c r="AY181" s="128"/>
      <c r="AZ181" s="128"/>
      <c r="BA181" s="128"/>
      <c r="BB181" s="128"/>
      <c r="BC181" s="128"/>
    </row>
    <row r="182" spans="1:55" x14ac:dyDescent="0.25">
      <c r="AE182" s="122"/>
      <c r="AF182" s="128"/>
      <c r="AG182" s="128"/>
      <c r="AH182" s="128"/>
      <c r="AI182" s="128"/>
      <c r="AJ182" s="128"/>
      <c r="AK182" s="128"/>
      <c r="AL182" s="128"/>
      <c r="AM182" s="128"/>
      <c r="AN182" s="128"/>
      <c r="AO182" s="128"/>
      <c r="AP182" s="128"/>
      <c r="AQ182" s="128"/>
      <c r="AR182" s="128"/>
      <c r="AS182" s="128"/>
      <c r="AT182" s="128"/>
      <c r="AU182" s="128"/>
      <c r="AV182" s="128"/>
      <c r="AW182" s="128"/>
      <c r="AX182" s="128"/>
      <c r="AY182" s="128"/>
      <c r="AZ182" s="128"/>
      <c r="BA182" s="128"/>
      <c r="BB182" s="128"/>
      <c r="BC182" s="128"/>
    </row>
    <row r="183" spans="1:55" x14ac:dyDescent="0.25">
      <c r="AE183" s="122"/>
      <c r="AF183" s="128"/>
      <c r="AG183" s="128"/>
      <c r="AH183" s="128"/>
      <c r="AI183" s="128"/>
      <c r="AJ183" s="128"/>
      <c r="AK183" s="128"/>
      <c r="AL183" s="128"/>
      <c r="AM183" s="128"/>
      <c r="AN183" s="128"/>
      <c r="AO183" s="128"/>
      <c r="AP183" s="128"/>
      <c r="AQ183" s="128"/>
      <c r="AR183" s="128"/>
      <c r="AS183" s="128"/>
      <c r="AT183" s="128"/>
      <c r="AU183" s="128"/>
      <c r="AV183" s="128"/>
      <c r="AW183" s="128"/>
      <c r="AX183" s="128"/>
      <c r="AY183" s="128"/>
      <c r="AZ183" s="128"/>
      <c r="BA183" s="128"/>
      <c r="BB183" s="128"/>
      <c r="BC183" s="128"/>
    </row>
    <row r="184" spans="1:55" x14ac:dyDescent="0.25">
      <c r="AE184" s="122"/>
      <c r="AF184" s="128"/>
      <c r="AG184" s="128"/>
      <c r="AH184" s="128"/>
      <c r="AI184" s="128"/>
      <c r="AJ184" s="128"/>
      <c r="AK184" s="128"/>
      <c r="AL184" s="128"/>
      <c r="AM184" s="128"/>
      <c r="AN184" s="128"/>
      <c r="AO184" s="128"/>
      <c r="AP184" s="128"/>
      <c r="AQ184" s="128"/>
      <c r="AR184" s="128"/>
      <c r="AS184" s="128"/>
      <c r="AT184" s="128"/>
      <c r="AU184" s="128"/>
      <c r="AV184" s="128"/>
      <c r="AW184" s="128"/>
      <c r="AX184" s="128"/>
      <c r="AY184" s="128"/>
      <c r="AZ184" s="128"/>
      <c r="BA184" s="128"/>
      <c r="BB184" s="128"/>
      <c r="BC184" s="128"/>
    </row>
    <row r="185" spans="1:55" x14ac:dyDescent="0.25">
      <c r="AE185" s="122"/>
      <c r="AF185" s="128"/>
      <c r="AG185" s="128"/>
      <c r="AH185" s="128"/>
      <c r="AI185" s="128"/>
      <c r="AJ185" s="128"/>
      <c r="AK185" s="128"/>
      <c r="AL185" s="128"/>
      <c r="AM185" s="128"/>
      <c r="AN185" s="128"/>
      <c r="AO185" s="128"/>
      <c r="AP185" s="128"/>
      <c r="AQ185" s="128"/>
      <c r="AR185" s="128"/>
      <c r="AS185" s="128"/>
      <c r="AT185" s="128"/>
      <c r="AU185" s="128"/>
      <c r="AV185" s="128"/>
      <c r="AW185" s="128"/>
      <c r="AX185" s="128"/>
      <c r="AY185" s="128"/>
      <c r="AZ185" s="128"/>
      <c r="BA185" s="128"/>
      <c r="BB185" s="128"/>
      <c r="BC185" s="128"/>
    </row>
    <row r="186" spans="1:55" x14ac:dyDescent="0.25">
      <c r="AE186" s="122"/>
      <c r="AF186" s="128"/>
      <c r="AG186" s="128"/>
      <c r="AH186" s="128"/>
      <c r="AI186" s="128"/>
      <c r="AJ186" s="128"/>
      <c r="AK186" s="128"/>
      <c r="AL186" s="128"/>
      <c r="AM186" s="128"/>
      <c r="AN186" s="128"/>
      <c r="AO186" s="128"/>
      <c r="AP186" s="128"/>
      <c r="AQ186" s="128"/>
      <c r="AR186" s="128"/>
      <c r="AS186" s="128"/>
      <c r="AT186" s="128"/>
      <c r="AU186" s="128"/>
      <c r="AV186" s="128"/>
      <c r="AW186" s="128"/>
      <c r="AX186" s="128"/>
      <c r="AY186" s="128"/>
      <c r="AZ186" s="128"/>
      <c r="BA186" s="128"/>
      <c r="BB186" s="128"/>
      <c r="BC186" s="128"/>
    </row>
    <row r="187" spans="1:55" x14ac:dyDescent="0.25">
      <c r="AE187" s="122"/>
      <c r="AF187" s="128"/>
      <c r="AG187" s="128"/>
      <c r="AH187" s="128"/>
      <c r="AI187" s="128"/>
      <c r="AJ187" s="128"/>
      <c r="AK187" s="128"/>
      <c r="AL187" s="128"/>
      <c r="AM187" s="128"/>
      <c r="AN187" s="128"/>
      <c r="AO187" s="128"/>
      <c r="AP187" s="128"/>
      <c r="AQ187" s="128"/>
      <c r="AR187" s="128"/>
      <c r="AS187" s="128"/>
      <c r="AT187" s="128"/>
      <c r="AU187" s="128"/>
      <c r="AV187" s="128"/>
      <c r="AW187" s="128"/>
      <c r="AX187" s="128"/>
      <c r="AY187" s="128"/>
      <c r="AZ187" s="128"/>
      <c r="BA187" s="128"/>
      <c r="BB187" s="128"/>
      <c r="BC187" s="128"/>
    </row>
    <row r="188" spans="1:55" x14ac:dyDescent="0.25">
      <c r="AE188" s="122"/>
      <c r="AF188" s="128"/>
      <c r="AG188" s="128"/>
      <c r="AH188" s="128"/>
      <c r="AI188" s="128"/>
      <c r="AJ188" s="128"/>
      <c r="AK188" s="128"/>
      <c r="AL188" s="128"/>
      <c r="AM188" s="128"/>
      <c r="AN188" s="128"/>
      <c r="AO188" s="128"/>
      <c r="AP188" s="128"/>
      <c r="AQ188" s="128"/>
      <c r="AR188" s="128"/>
      <c r="AS188" s="128"/>
      <c r="AT188" s="128"/>
      <c r="AU188" s="128"/>
      <c r="AV188" s="128"/>
      <c r="AW188" s="128"/>
      <c r="AX188" s="128"/>
      <c r="AY188" s="128"/>
      <c r="AZ188" s="128"/>
      <c r="BA188" s="128"/>
      <c r="BB188" s="128"/>
      <c r="BC188" s="128"/>
    </row>
    <row r="189" spans="1:55" x14ac:dyDescent="0.25">
      <c r="AE189" s="122"/>
      <c r="AF189" s="128"/>
      <c r="AG189" s="128"/>
      <c r="AH189" s="128"/>
      <c r="AI189" s="128"/>
      <c r="AJ189" s="128"/>
      <c r="AK189" s="128"/>
      <c r="AL189" s="128"/>
      <c r="AM189" s="128"/>
      <c r="AN189" s="128"/>
      <c r="AO189" s="128"/>
      <c r="AP189" s="128"/>
      <c r="AQ189" s="128"/>
      <c r="AR189" s="128"/>
      <c r="AS189" s="128"/>
      <c r="AT189" s="128"/>
      <c r="AU189" s="128"/>
      <c r="AV189" s="128"/>
      <c r="AW189" s="128"/>
      <c r="AX189" s="128"/>
      <c r="AY189" s="128"/>
      <c r="AZ189" s="128"/>
      <c r="BA189" s="128"/>
      <c r="BB189" s="128"/>
      <c r="BC189" s="128"/>
    </row>
    <row r="190" spans="1:55" x14ac:dyDescent="0.25">
      <c r="AE190" s="122"/>
      <c r="AF190" s="128"/>
      <c r="AG190" s="128"/>
      <c r="AH190" s="128"/>
      <c r="AI190" s="128"/>
      <c r="AJ190" s="128"/>
      <c r="AK190" s="128"/>
      <c r="AL190" s="128"/>
      <c r="AM190" s="128"/>
      <c r="AN190" s="128"/>
      <c r="AO190" s="128"/>
      <c r="AP190" s="128"/>
      <c r="AQ190" s="128"/>
      <c r="AR190" s="128"/>
      <c r="AS190" s="128"/>
      <c r="AT190" s="128"/>
      <c r="AU190" s="128"/>
      <c r="AV190" s="128"/>
      <c r="AW190" s="128"/>
      <c r="AX190" s="128"/>
      <c r="AY190" s="128"/>
      <c r="AZ190" s="128"/>
      <c r="BA190" s="128"/>
      <c r="BB190" s="128"/>
      <c r="BC190" s="128"/>
    </row>
    <row r="191" spans="1:55" x14ac:dyDescent="0.25">
      <c r="AE191" s="122"/>
      <c r="AF191" s="128"/>
      <c r="AG191" s="128"/>
      <c r="AH191" s="128"/>
      <c r="AI191" s="128"/>
      <c r="AJ191" s="128"/>
      <c r="AK191" s="128"/>
      <c r="AL191" s="128"/>
      <c r="AM191" s="128"/>
      <c r="AN191" s="128"/>
      <c r="AO191" s="128"/>
      <c r="AP191" s="128"/>
      <c r="AQ191" s="128"/>
      <c r="AR191" s="128"/>
      <c r="AS191" s="128"/>
      <c r="AT191" s="128"/>
      <c r="AU191" s="128"/>
      <c r="AV191" s="128"/>
      <c r="AW191" s="128"/>
      <c r="AX191" s="128"/>
      <c r="AY191" s="128"/>
      <c r="AZ191" s="128"/>
      <c r="BA191" s="128"/>
      <c r="BB191" s="128"/>
      <c r="BC191" s="128"/>
    </row>
    <row r="192" spans="1:55" x14ac:dyDescent="0.25">
      <c r="AE192" s="122"/>
      <c r="AF192" s="128"/>
      <c r="AG192" s="128"/>
      <c r="AH192" s="128"/>
      <c r="AI192" s="128"/>
      <c r="AJ192" s="128"/>
      <c r="AK192" s="128"/>
      <c r="AL192" s="128"/>
      <c r="AM192" s="128"/>
      <c r="AN192" s="128"/>
      <c r="AO192" s="128"/>
      <c r="AP192" s="128"/>
      <c r="AQ192" s="128"/>
      <c r="AR192" s="128"/>
      <c r="AS192" s="128"/>
      <c r="AT192" s="128"/>
      <c r="AU192" s="128"/>
      <c r="AV192" s="128"/>
      <c r="AW192" s="128"/>
      <c r="AX192" s="128"/>
      <c r="AY192" s="128"/>
      <c r="AZ192" s="128"/>
      <c r="BA192" s="128"/>
      <c r="BB192" s="128"/>
      <c r="BC192" s="128"/>
    </row>
    <row r="193" spans="31:55" x14ac:dyDescent="0.25">
      <c r="AE193" s="122"/>
      <c r="AF193" s="128"/>
      <c r="AG193" s="128"/>
      <c r="AH193" s="128"/>
      <c r="AI193" s="128"/>
      <c r="AJ193" s="128"/>
      <c r="AK193" s="128"/>
      <c r="AL193" s="128"/>
      <c r="AM193" s="128"/>
      <c r="AN193" s="128"/>
      <c r="AO193" s="128"/>
      <c r="AP193" s="128"/>
      <c r="AQ193" s="128"/>
      <c r="AR193" s="128"/>
      <c r="AS193" s="128"/>
      <c r="AT193" s="128"/>
      <c r="AU193" s="128"/>
      <c r="AV193" s="128"/>
      <c r="AW193" s="128"/>
      <c r="AX193" s="128"/>
      <c r="AY193" s="128"/>
      <c r="AZ193" s="128"/>
      <c r="BA193" s="128"/>
      <c r="BB193" s="128"/>
      <c r="BC193" s="128"/>
    </row>
    <row r="194" spans="31:55" x14ac:dyDescent="0.25">
      <c r="AE194" s="122"/>
      <c r="AF194" s="128"/>
      <c r="AG194" s="128"/>
      <c r="AH194" s="128"/>
      <c r="AI194" s="128"/>
      <c r="AJ194" s="128"/>
      <c r="AK194" s="128"/>
      <c r="AL194" s="128"/>
      <c r="AM194" s="128"/>
      <c r="AN194" s="128"/>
      <c r="AO194" s="128"/>
      <c r="AP194" s="128"/>
      <c r="AQ194" s="128"/>
      <c r="AR194" s="128"/>
      <c r="AS194" s="128"/>
      <c r="AT194" s="128"/>
      <c r="AU194" s="128"/>
      <c r="AV194" s="128"/>
      <c r="AW194" s="128"/>
      <c r="AX194" s="128"/>
      <c r="AY194" s="128"/>
      <c r="AZ194" s="128"/>
      <c r="BA194" s="128"/>
      <c r="BB194" s="128"/>
      <c r="BC194" s="128"/>
    </row>
    <row r="195" spans="31:55" x14ac:dyDescent="0.25">
      <c r="AE195" s="122"/>
      <c r="AF195" s="128"/>
      <c r="AG195" s="128"/>
      <c r="AH195" s="128"/>
      <c r="AI195" s="128"/>
      <c r="AJ195" s="128"/>
      <c r="AK195" s="128"/>
      <c r="AL195" s="128"/>
      <c r="AM195" s="128"/>
      <c r="AN195" s="128"/>
      <c r="AO195" s="128"/>
      <c r="AP195" s="128"/>
      <c r="AQ195" s="128"/>
      <c r="AR195" s="128"/>
      <c r="AS195" s="128"/>
      <c r="AT195" s="128"/>
      <c r="AU195" s="128"/>
      <c r="AV195" s="128"/>
      <c r="AW195" s="128"/>
      <c r="AX195" s="128"/>
      <c r="AY195" s="128"/>
      <c r="AZ195" s="128"/>
      <c r="BA195" s="128"/>
      <c r="BB195" s="128"/>
      <c r="BC195" s="128"/>
    </row>
    <row r="196" spans="31:55" x14ac:dyDescent="0.25">
      <c r="AE196" s="122"/>
      <c r="AF196" s="128"/>
      <c r="AG196" s="128"/>
      <c r="AH196" s="128"/>
      <c r="AI196" s="128"/>
      <c r="AJ196" s="128"/>
      <c r="AK196" s="128"/>
      <c r="AL196" s="128"/>
      <c r="AM196" s="128"/>
      <c r="AN196" s="128"/>
      <c r="AO196" s="128"/>
      <c r="AP196" s="128"/>
      <c r="AQ196" s="128"/>
      <c r="AR196" s="128"/>
      <c r="AS196" s="128"/>
      <c r="AT196" s="128"/>
      <c r="AU196" s="128"/>
      <c r="AV196" s="128"/>
      <c r="AW196" s="128"/>
      <c r="AX196" s="128"/>
      <c r="AY196" s="128"/>
      <c r="AZ196" s="128"/>
      <c r="BA196" s="128"/>
      <c r="BB196" s="128"/>
      <c r="BC196" s="128"/>
    </row>
    <row r="197" spans="31:55" x14ac:dyDescent="0.25">
      <c r="AE197" s="122"/>
      <c r="AF197" s="128"/>
      <c r="AG197" s="128"/>
      <c r="AH197" s="128"/>
      <c r="AI197" s="128"/>
      <c r="AJ197" s="128"/>
      <c r="AK197" s="128"/>
      <c r="AL197" s="128"/>
      <c r="AM197" s="128"/>
      <c r="AN197" s="128"/>
      <c r="AO197" s="128"/>
      <c r="AP197" s="128"/>
      <c r="AQ197" s="128"/>
      <c r="AR197" s="128"/>
      <c r="AS197" s="128"/>
      <c r="AT197" s="128"/>
      <c r="AU197" s="128"/>
      <c r="AV197" s="128"/>
      <c r="AW197" s="128"/>
      <c r="AX197" s="128"/>
      <c r="AY197" s="128"/>
      <c r="AZ197" s="128"/>
      <c r="BA197" s="128"/>
      <c r="BB197" s="128"/>
      <c r="BC197" s="128"/>
    </row>
    <row r="198" spans="31:55" x14ac:dyDescent="0.25">
      <c r="AE198" s="122"/>
      <c r="AF198" s="128"/>
      <c r="AG198" s="128"/>
      <c r="AH198" s="128"/>
      <c r="AI198" s="128"/>
      <c r="AJ198" s="128"/>
      <c r="AK198" s="128"/>
      <c r="AL198" s="128"/>
      <c r="AM198" s="128"/>
      <c r="AN198" s="128"/>
      <c r="AO198" s="128"/>
      <c r="AP198" s="128"/>
      <c r="AQ198" s="128"/>
      <c r="AR198" s="128"/>
      <c r="AS198" s="128"/>
      <c r="AT198" s="128"/>
      <c r="AU198" s="128"/>
      <c r="AV198" s="128"/>
      <c r="AW198" s="128"/>
      <c r="AX198" s="128"/>
      <c r="AY198" s="128"/>
      <c r="AZ198" s="128"/>
      <c r="BA198" s="128"/>
      <c r="BB198" s="128"/>
      <c r="BC198" s="128"/>
    </row>
    <row r="199" spans="31:55" x14ac:dyDescent="0.25">
      <c r="AE199" s="122"/>
      <c r="AF199" s="128"/>
      <c r="AG199" s="128"/>
      <c r="AH199" s="128"/>
      <c r="AI199" s="128"/>
      <c r="AJ199" s="128"/>
      <c r="AK199" s="128"/>
      <c r="AL199" s="128"/>
      <c r="AM199" s="128"/>
      <c r="AN199" s="128"/>
      <c r="AO199" s="128"/>
      <c r="AP199" s="128"/>
      <c r="AQ199" s="128"/>
      <c r="AR199" s="128"/>
      <c r="AS199" s="128"/>
      <c r="AT199" s="128"/>
      <c r="AU199" s="128"/>
      <c r="AV199" s="128"/>
      <c r="AW199" s="128"/>
      <c r="AX199" s="128"/>
      <c r="AY199" s="128"/>
      <c r="AZ199" s="128"/>
      <c r="BA199" s="128"/>
      <c r="BB199" s="128"/>
      <c r="BC199" s="128"/>
    </row>
    <row r="200" spans="31:55" x14ac:dyDescent="0.25">
      <c r="AE200" s="122"/>
      <c r="AF200" s="128"/>
      <c r="AG200" s="128"/>
      <c r="AH200" s="128"/>
      <c r="AI200" s="128"/>
      <c r="AJ200" s="128"/>
      <c r="AK200" s="128"/>
      <c r="AL200" s="128"/>
      <c r="AM200" s="128"/>
      <c r="AN200" s="128"/>
      <c r="AO200" s="128"/>
      <c r="AP200" s="128"/>
      <c r="AQ200" s="128"/>
      <c r="AR200" s="128"/>
      <c r="AS200" s="128"/>
      <c r="AT200" s="128"/>
      <c r="AU200" s="128"/>
      <c r="AV200" s="128"/>
      <c r="AW200" s="128"/>
      <c r="AX200" s="128"/>
      <c r="AY200" s="128"/>
      <c r="AZ200" s="128"/>
      <c r="BA200" s="128"/>
      <c r="BB200" s="128"/>
      <c r="BC200" s="128"/>
    </row>
    <row r="201" spans="31:55" x14ac:dyDescent="0.25">
      <c r="AE201" s="122"/>
      <c r="AF201" s="128"/>
      <c r="AG201" s="128"/>
      <c r="AH201" s="128"/>
      <c r="AI201" s="128"/>
      <c r="AJ201" s="128"/>
      <c r="AK201" s="128"/>
      <c r="AL201" s="128"/>
      <c r="AM201" s="128"/>
      <c r="AN201" s="128"/>
      <c r="AO201" s="128"/>
      <c r="AP201" s="128"/>
      <c r="AQ201" s="128"/>
      <c r="AR201" s="128"/>
      <c r="AS201" s="128"/>
      <c r="AT201" s="128"/>
      <c r="AU201" s="128"/>
      <c r="AV201" s="128"/>
      <c r="AW201" s="128"/>
      <c r="AX201" s="128"/>
      <c r="AY201" s="128"/>
      <c r="AZ201" s="128"/>
      <c r="BA201" s="128"/>
      <c r="BB201" s="128"/>
      <c r="BC201" s="128"/>
    </row>
    <row r="202" spans="31:55" x14ac:dyDescent="0.25">
      <c r="AE202" s="122"/>
      <c r="AF202" s="128"/>
      <c r="AG202" s="128"/>
      <c r="AH202" s="128"/>
      <c r="AI202" s="128"/>
      <c r="AJ202" s="128"/>
      <c r="AK202" s="128"/>
      <c r="AL202" s="128"/>
      <c r="AM202" s="128"/>
      <c r="AN202" s="128"/>
      <c r="AO202" s="128"/>
      <c r="AP202" s="128"/>
      <c r="AQ202" s="128"/>
      <c r="AR202" s="128"/>
      <c r="AS202" s="128"/>
      <c r="AT202" s="128"/>
      <c r="AU202" s="128"/>
      <c r="AV202" s="128"/>
      <c r="AW202" s="128"/>
      <c r="AX202" s="128"/>
      <c r="AY202" s="128"/>
      <c r="AZ202" s="128"/>
      <c r="BA202" s="128"/>
      <c r="BB202" s="128"/>
      <c r="BC202" s="128"/>
    </row>
    <row r="203" spans="31:55" x14ac:dyDescent="0.25">
      <c r="AE203" s="122"/>
      <c r="AF203" s="128"/>
      <c r="AG203" s="128"/>
      <c r="AH203" s="128"/>
      <c r="AI203" s="128"/>
      <c r="AJ203" s="128"/>
      <c r="AK203" s="128"/>
      <c r="AL203" s="128"/>
      <c r="AM203" s="128"/>
      <c r="AN203" s="128"/>
      <c r="AO203" s="128"/>
      <c r="AP203" s="128"/>
      <c r="AQ203" s="128"/>
      <c r="AR203" s="128"/>
      <c r="AS203" s="128"/>
      <c r="AT203" s="128"/>
      <c r="AU203" s="128"/>
      <c r="AV203" s="128"/>
      <c r="AW203" s="128"/>
      <c r="AX203" s="128"/>
      <c r="AY203" s="128"/>
      <c r="AZ203" s="128"/>
      <c r="BA203" s="128"/>
      <c r="BB203" s="128"/>
      <c r="BC203" s="128"/>
    </row>
    <row r="204" spans="31:55" x14ac:dyDescent="0.25">
      <c r="AE204" s="122"/>
      <c r="AF204" s="128"/>
      <c r="AG204" s="128"/>
      <c r="AH204" s="128"/>
      <c r="AI204" s="128"/>
      <c r="AJ204" s="128"/>
      <c r="AK204" s="128"/>
      <c r="AL204" s="128"/>
      <c r="AM204" s="128"/>
      <c r="AN204" s="128"/>
      <c r="AO204" s="128"/>
      <c r="AP204" s="128"/>
      <c r="AQ204" s="128"/>
      <c r="AR204" s="128"/>
      <c r="AS204" s="128"/>
      <c r="AT204" s="128"/>
      <c r="AU204" s="128"/>
      <c r="AV204" s="128"/>
      <c r="AW204" s="128"/>
      <c r="AX204" s="128"/>
      <c r="AY204" s="128"/>
      <c r="AZ204" s="128"/>
      <c r="BA204" s="128"/>
      <c r="BB204" s="128"/>
      <c r="BC204" s="128"/>
    </row>
    <row r="205" spans="31:55" x14ac:dyDescent="0.25">
      <c r="AE205" s="122"/>
      <c r="AF205" s="128"/>
      <c r="AG205" s="128"/>
      <c r="AH205" s="128"/>
      <c r="AI205" s="128"/>
      <c r="AJ205" s="128"/>
      <c r="AK205" s="128"/>
      <c r="AL205" s="128"/>
      <c r="AM205" s="128"/>
      <c r="AN205" s="128"/>
      <c r="AO205" s="128"/>
      <c r="AP205" s="128"/>
      <c r="AQ205" s="128"/>
      <c r="AR205" s="128"/>
      <c r="AS205" s="128"/>
      <c r="AT205" s="128"/>
      <c r="AU205" s="128"/>
      <c r="AV205" s="128"/>
      <c r="AW205" s="128"/>
      <c r="AX205" s="128"/>
      <c r="AY205" s="128"/>
      <c r="AZ205" s="128"/>
      <c r="BA205" s="128"/>
      <c r="BB205" s="128"/>
      <c r="BC205" s="128"/>
    </row>
    <row r="206" spans="31:55" x14ac:dyDescent="0.25">
      <c r="AE206" s="122"/>
      <c r="AF206" s="128"/>
      <c r="AG206" s="128"/>
      <c r="AH206" s="128"/>
      <c r="AI206" s="128"/>
      <c r="AJ206" s="128"/>
      <c r="AK206" s="128"/>
      <c r="AL206" s="128"/>
      <c r="AM206" s="128"/>
      <c r="AN206" s="128"/>
      <c r="AO206" s="128"/>
      <c r="AP206" s="128"/>
      <c r="AQ206" s="128"/>
      <c r="AR206" s="128"/>
      <c r="AS206" s="128"/>
      <c r="AT206" s="128"/>
      <c r="AU206" s="128"/>
      <c r="AV206" s="128"/>
      <c r="AW206" s="128"/>
      <c r="AX206" s="128"/>
      <c r="AY206" s="128"/>
      <c r="AZ206" s="128"/>
      <c r="BA206" s="128"/>
      <c r="BB206" s="128"/>
      <c r="BC206" s="128"/>
    </row>
    <row r="207" spans="31:55" x14ac:dyDescent="0.25">
      <c r="AE207" s="122"/>
      <c r="AF207" s="128"/>
      <c r="AG207" s="128"/>
      <c r="AH207" s="128"/>
      <c r="AI207" s="128"/>
      <c r="AJ207" s="128"/>
      <c r="AK207" s="128"/>
      <c r="AL207" s="128"/>
      <c r="AM207" s="128"/>
      <c r="AN207" s="128"/>
      <c r="AO207" s="128"/>
      <c r="AP207" s="128"/>
      <c r="AQ207" s="128"/>
      <c r="AR207" s="128"/>
      <c r="AS207" s="128"/>
      <c r="AT207" s="128"/>
      <c r="AU207" s="128"/>
      <c r="AV207" s="128"/>
      <c r="AW207" s="128"/>
      <c r="AX207" s="128"/>
      <c r="AY207" s="128"/>
      <c r="AZ207" s="128"/>
      <c r="BA207" s="128"/>
      <c r="BB207" s="128"/>
      <c r="BC207" s="128"/>
    </row>
    <row r="208" spans="31:55" x14ac:dyDescent="0.25">
      <c r="AE208" s="122"/>
      <c r="AF208" s="128"/>
      <c r="AG208" s="128"/>
      <c r="AH208" s="128"/>
      <c r="AI208" s="128"/>
      <c r="AJ208" s="128"/>
      <c r="AK208" s="128"/>
      <c r="AL208" s="128"/>
      <c r="AM208" s="128"/>
      <c r="AN208" s="128"/>
      <c r="AO208" s="128"/>
      <c r="AP208" s="128"/>
      <c r="AQ208" s="128"/>
      <c r="AR208" s="128"/>
      <c r="AS208" s="128"/>
      <c r="AT208" s="128"/>
      <c r="AU208" s="128"/>
      <c r="AV208" s="128"/>
      <c r="AW208" s="128"/>
      <c r="AX208" s="128"/>
      <c r="AY208" s="128"/>
      <c r="AZ208" s="128"/>
      <c r="BA208" s="128"/>
      <c r="BB208" s="128"/>
      <c r="BC208" s="128"/>
    </row>
    <row r="209" spans="31:55" x14ac:dyDescent="0.25">
      <c r="AE209" s="122"/>
      <c r="AF209" s="128"/>
      <c r="AG209" s="128"/>
      <c r="AH209" s="128"/>
      <c r="AI209" s="128"/>
      <c r="AJ209" s="128"/>
      <c r="AK209" s="128"/>
      <c r="AL209" s="128"/>
      <c r="AM209" s="128"/>
      <c r="AN209" s="128"/>
      <c r="AO209" s="128"/>
      <c r="AP209" s="128"/>
      <c r="AQ209" s="128"/>
      <c r="AR209" s="128"/>
      <c r="AS209" s="128"/>
      <c r="AT209" s="128"/>
      <c r="AU209" s="128"/>
      <c r="AV209" s="128"/>
      <c r="AW209" s="128"/>
      <c r="AX209" s="128"/>
      <c r="AY209" s="128"/>
      <c r="AZ209" s="128"/>
      <c r="BA209" s="128"/>
      <c r="BB209" s="128"/>
      <c r="BC209" s="128"/>
    </row>
    <row r="210" spans="31:55" x14ac:dyDescent="0.25">
      <c r="AE210" s="122"/>
      <c r="AF210" s="128"/>
      <c r="AG210" s="128"/>
      <c r="AH210" s="128"/>
      <c r="AI210" s="128"/>
      <c r="AJ210" s="128"/>
      <c r="AK210" s="128"/>
      <c r="AL210" s="128"/>
      <c r="AM210" s="128"/>
      <c r="AN210" s="128"/>
      <c r="AO210" s="128"/>
      <c r="AP210" s="128"/>
      <c r="AQ210" s="128"/>
      <c r="AR210" s="128"/>
      <c r="AS210" s="128"/>
      <c r="AT210" s="128"/>
      <c r="AU210" s="128"/>
      <c r="AV210" s="128"/>
      <c r="AW210" s="128"/>
      <c r="AX210" s="128"/>
      <c r="AY210" s="128"/>
      <c r="AZ210" s="128"/>
      <c r="BA210" s="128"/>
      <c r="BB210" s="128"/>
      <c r="BC210" s="128"/>
    </row>
    <row r="211" spans="31:55" x14ac:dyDescent="0.25">
      <c r="AE211" s="122"/>
      <c r="AF211" s="128"/>
      <c r="AG211" s="128"/>
      <c r="AH211" s="128"/>
      <c r="AI211" s="128"/>
      <c r="AJ211" s="128"/>
      <c r="AK211" s="128"/>
      <c r="AL211" s="128"/>
      <c r="AM211" s="128"/>
      <c r="AN211" s="128"/>
      <c r="AO211" s="128"/>
      <c r="AP211" s="128"/>
      <c r="AQ211" s="128"/>
      <c r="AR211" s="128"/>
      <c r="AS211" s="128"/>
      <c r="AT211" s="128"/>
      <c r="AU211" s="128"/>
      <c r="AV211" s="128"/>
      <c r="AW211" s="128"/>
      <c r="AX211" s="128"/>
      <c r="AY211" s="128"/>
      <c r="AZ211" s="128"/>
      <c r="BA211" s="128"/>
      <c r="BB211" s="128"/>
      <c r="BC211" s="128"/>
    </row>
    <row r="212" spans="31:55" x14ac:dyDescent="0.25">
      <c r="AE212" s="122"/>
      <c r="AF212" s="128"/>
      <c r="AG212" s="128"/>
      <c r="AH212" s="128"/>
      <c r="AI212" s="128"/>
      <c r="AJ212" s="128"/>
      <c r="AK212" s="128"/>
      <c r="AL212" s="128"/>
      <c r="AM212" s="128"/>
      <c r="AN212" s="128"/>
      <c r="AO212" s="128"/>
      <c r="AP212" s="128"/>
      <c r="AQ212" s="128"/>
      <c r="AR212" s="128"/>
      <c r="AS212" s="128"/>
      <c r="AT212" s="128"/>
      <c r="AU212" s="128"/>
      <c r="AV212" s="128"/>
      <c r="AW212" s="128"/>
      <c r="AX212" s="128"/>
      <c r="AY212" s="128"/>
      <c r="AZ212" s="128"/>
      <c r="BA212" s="128"/>
      <c r="BB212" s="128"/>
      <c r="BC212" s="128"/>
    </row>
    <row r="213" spans="31:55" x14ac:dyDescent="0.25">
      <c r="AE213" s="122"/>
      <c r="AF213" s="128"/>
      <c r="AG213" s="128"/>
      <c r="AH213" s="128"/>
      <c r="AI213" s="128"/>
      <c r="AJ213" s="128"/>
      <c r="AK213" s="128"/>
      <c r="AL213" s="128"/>
      <c r="AM213" s="128"/>
      <c r="AN213" s="128"/>
      <c r="AO213" s="128"/>
      <c r="AP213" s="128"/>
      <c r="AQ213" s="128"/>
      <c r="AR213" s="128"/>
      <c r="AS213" s="128"/>
      <c r="AT213" s="128"/>
      <c r="AU213" s="128"/>
      <c r="AV213" s="128"/>
      <c r="AW213" s="128"/>
      <c r="AX213" s="128"/>
      <c r="AY213" s="128"/>
      <c r="AZ213" s="128"/>
      <c r="BA213" s="128"/>
      <c r="BB213" s="128"/>
      <c r="BC213" s="128"/>
    </row>
    <row r="214" spans="31:55" x14ac:dyDescent="0.25">
      <c r="AE214" s="122"/>
      <c r="AF214" s="128"/>
      <c r="AG214" s="128"/>
      <c r="AH214" s="128"/>
      <c r="AI214" s="128"/>
      <c r="AJ214" s="128"/>
      <c r="AK214" s="128"/>
      <c r="AL214" s="128"/>
      <c r="AM214" s="128"/>
      <c r="AN214" s="128"/>
      <c r="AO214" s="128"/>
      <c r="AP214" s="128"/>
      <c r="AQ214" s="128"/>
      <c r="AR214" s="128"/>
      <c r="AS214" s="128"/>
      <c r="AT214" s="128"/>
      <c r="AU214" s="128"/>
      <c r="AV214" s="128"/>
      <c r="AW214" s="128"/>
      <c r="AX214" s="128"/>
      <c r="AY214" s="128"/>
      <c r="AZ214" s="128"/>
      <c r="BA214" s="128"/>
      <c r="BB214" s="128"/>
      <c r="BC214" s="128"/>
    </row>
    <row r="215" spans="31:55" x14ac:dyDescent="0.25">
      <c r="AE215" s="122"/>
      <c r="AF215" s="128"/>
      <c r="AG215" s="128"/>
      <c r="AH215" s="128"/>
      <c r="AI215" s="128"/>
      <c r="AJ215" s="128"/>
      <c r="AK215" s="128"/>
      <c r="AL215" s="128"/>
      <c r="AM215" s="128"/>
      <c r="AN215" s="128"/>
      <c r="AO215" s="128"/>
      <c r="AP215" s="128"/>
      <c r="AQ215" s="128"/>
      <c r="AR215" s="128"/>
      <c r="AS215" s="128"/>
      <c r="AT215" s="128"/>
      <c r="AU215" s="128"/>
      <c r="AV215" s="128"/>
      <c r="AW215" s="128"/>
      <c r="AX215" s="128"/>
      <c r="AY215" s="128"/>
      <c r="AZ215" s="128"/>
      <c r="BA215" s="128"/>
      <c r="BB215" s="128"/>
      <c r="BC215" s="128"/>
    </row>
    <row r="216" spans="31:55" x14ac:dyDescent="0.25">
      <c r="AE216" s="122"/>
      <c r="AF216" s="128"/>
      <c r="AG216" s="128"/>
      <c r="AH216" s="128"/>
      <c r="AI216" s="128"/>
      <c r="AJ216" s="128"/>
      <c r="AK216" s="128"/>
      <c r="AL216" s="128"/>
      <c r="AM216" s="128"/>
      <c r="AN216" s="128"/>
      <c r="AO216" s="128"/>
      <c r="AP216" s="128"/>
      <c r="AQ216" s="128"/>
      <c r="AR216" s="128"/>
      <c r="AS216" s="128"/>
      <c r="AT216" s="128"/>
      <c r="AU216" s="128"/>
      <c r="AV216" s="128"/>
      <c r="AW216" s="128"/>
      <c r="AX216" s="128"/>
      <c r="AY216" s="128"/>
      <c r="AZ216" s="128"/>
      <c r="BA216" s="128"/>
      <c r="BB216" s="128"/>
      <c r="BC216" s="128"/>
    </row>
    <row r="217" spans="31:55" x14ac:dyDescent="0.25">
      <c r="AE217" s="122"/>
      <c r="AF217" s="128"/>
      <c r="AG217" s="128"/>
      <c r="AH217" s="128"/>
      <c r="AI217" s="128"/>
      <c r="AJ217" s="128"/>
      <c r="AK217" s="128"/>
      <c r="AL217" s="128"/>
      <c r="AM217" s="128"/>
      <c r="AN217" s="128"/>
      <c r="AO217" s="128"/>
      <c r="AP217" s="128"/>
      <c r="AQ217" s="128"/>
      <c r="AR217" s="128"/>
      <c r="AS217" s="128"/>
      <c r="AT217" s="128"/>
      <c r="AU217" s="128"/>
      <c r="AV217" s="128"/>
      <c r="AW217" s="128"/>
      <c r="AX217" s="128"/>
      <c r="AY217" s="128"/>
      <c r="AZ217" s="128"/>
      <c r="BA217" s="128"/>
      <c r="BB217" s="128"/>
      <c r="BC217" s="128"/>
    </row>
    <row r="218" spans="31:55" x14ac:dyDescent="0.25">
      <c r="AE218" s="122"/>
      <c r="AF218" s="128"/>
      <c r="AG218" s="128"/>
      <c r="AH218" s="128"/>
      <c r="AI218" s="128"/>
      <c r="AJ218" s="128"/>
      <c r="AK218" s="128"/>
      <c r="AL218" s="128"/>
      <c r="AM218" s="128"/>
      <c r="AN218" s="128"/>
      <c r="AO218" s="128"/>
      <c r="AP218" s="128"/>
      <c r="AQ218" s="128"/>
      <c r="AR218" s="128"/>
      <c r="AS218" s="128"/>
      <c r="AT218" s="128"/>
      <c r="AU218" s="128"/>
      <c r="AV218" s="128"/>
      <c r="AW218" s="128"/>
      <c r="AX218" s="128"/>
      <c r="AY218" s="128"/>
      <c r="AZ218" s="128"/>
      <c r="BA218" s="128"/>
      <c r="BB218" s="128"/>
      <c r="BC218" s="128"/>
    </row>
    <row r="219" spans="31:55" x14ac:dyDescent="0.25">
      <c r="AE219" s="122"/>
      <c r="AF219" s="128"/>
      <c r="AG219" s="128"/>
      <c r="AH219" s="128"/>
      <c r="AI219" s="128"/>
      <c r="AJ219" s="128"/>
      <c r="AK219" s="128"/>
      <c r="AL219" s="128"/>
      <c r="AM219" s="128"/>
      <c r="AN219" s="128"/>
      <c r="AO219" s="128"/>
      <c r="AP219" s="128"/>
      <c r="AQ219" s="128"/>
      <c r="AR219" s="128"/>
      <c r="AS219" s="128"/>
      <c r="AT219" s="128"/>
      <c r="AU219" s="128"/>
      <c r="AV219" s="128"/>
      <c r="AW219" s="128"/>
      <c r="AX219" s="128"/>
      <c r="AY219" s="128"/>
      <c r="AZ219" s="128"/>
      <c r="BA219" s="128"/>
      <c r="BB219" s="128"/>
      <c r="BC219" s="128"/>
    </row>
    <row r="220" spans="31:55" x14ac:dyDescent="0.25">
      <c r="AE220" s="122"/>
      <c r="AF220" s="128"/>
      <c r="AG220" s="128"/>
      <c r="AH220" s="128"/>
      <c r="AI220" s="128"/>
      <c r="AJ220" s="128"/>
      <c r="AK220" s="128"/>
      <c r="AL220" s="128"/>
      <c r="AM220" s="128"/>
      <c r="AN220" s="128"/>
      <c r="AO220" s="128"/>
      <c r="AP220" s="128"/>
      <c r="AQ220" s="128"/>
      <c r="AR220" s="128"/>
      <c r="AS220" s="128"/>
      <c r="AT220" s="128"/>
      <c r="AU220" s="128"/>
      <c r="AV220" s="128"/>
      <c r="AW220" s="128"/>
      <c r="AX220" s="128"/>
      <c r="AY220" s="128"/>
      <c r="AZ220" s="128"/>
      <c r="BA220" s="128"/>
      <c r="BB220" s="128"/>
      <c r="BC220" s="128"/>
    </row>
    <row r="221" spans="31:55" x14ac:dyDescent="0.25">
      <c r="AE221" s="122"/>
      <c r="AF221" s="128"/>
      <c r="AG221" s="128"/>
      <c r="AH221" s="128"/>
      <c r="AI221" s="128"/>
      <c r="AJ221" s="128"/>
      <c r="AK221" s="128"/>
      <c r="AL221" s="128"/>
      <c r="AM221" s="128"/>
      <c r="AN221" s="128"/>
      <c r="AO221" s="128"/>
      <c r="AP221" s="128"/>
      <c r="AQ221" s="128"/>
      <c r="AR221" s="128"/>
      <c r="AS221" s="128"/>
      <c r="AT221" s="128"/>
      <c r="AU221" s="128"/>
      <c r="AV221" s="128"/>
      <c r="AW221" s="128"/>
      <c r="AX221" s="128"/>
      <c r="AY221" s="128"/>
      <c r="AZ221" s="128"/>
      <c r="BA221" s="128"/>
      <c r="BB221" s="128"/>
      <c r="BC221" s="128"/>
    </row>
    <row r="222" spans="31:55" x14ac:dyDescent="0.25">
      <c r="AE222" s="122"/>
      <c r="AF222" s="128"/>
      <c r="AG222" s="128"/>
      <c r="AH222" s="128"/>
      <c r="AI222" s="128"/>
      <c r="AJ222" s="128"/>
      <c r="AK222" s="128"/>
      <c r="AL222" s="128"/>
      <c r="AM222" s="128"/>
      <c r="AN222" s="128"/>
      <c r="AO222" s="128"/>
      <c r="AP222" s="128"/>
      <c r="AQ222" s="128"/>
      <c r="AR222" s="128"/>
      <c r="AS222" s="128"/>
      <c r="AT222" s="128"/>
      <c r="AU222" s="128"/>
      <c r="AV222" s="128"/>
      <c r="AW222" s="128"/>
      <c r="AX222" s="128"/>
      <c r="AY222" s="128"/>
      <c r="AZ222" s="128"/>
      <c r="BA222" s="128"/>
      <c r="BB222" s="128"/>
      <c r="BC222" s="128"/>
    </row>
    <row r="223" spans="31:55" x14ac:dyDescent="0.25">
      <c r="AE223" s="122"/>
      <c r="AF223" s="128"/>
      <c r="AG223" s="128"/>
      <c r="AH223" s="128"/>
      <c r="AI223" s="128"/>
      <c r="AJ223" s="128"/>
      <c r="AK223" s="128"/>
      <c r="AL223" s="128"/>
      <c r="AM223" s="128"/>
      <c r="AN223" s="128"/>
      <c r="AO223" s="128"/>
      <c r="AP223" s="128"/>
      <c r="AQ223" s="128"/>
      <c r="AR223" s="128"/>
      <c r="AS223" s="128"/>
      <c r="AT223" s="128"/>
      <c r="AU223" s="128"/>
      <c r="AV223" s="128"/>
      <c r="AW223" s="128"/>
      <c r="AX223" s="128"/>
      <c r="AY223" s="128"/>
      <c r="AZ223" s="128"/>
      <c r="BA223" s="128"/>
      <c r="BB223" s="128"/>
      <c r="BC223" s="128"/>
    </row>
    <row r="224" spans="31:55" x14ac:dyDescent="0.25">
      <c r="AE224" s="122"/>
      <c r="AF224" s="128"/>
      <c r="AG224" s="128"/>
      <c r="AH224" s="128"/>
      <c r="AI224" s="128"/>
      <c r="AJ224" s="128"/>
      <c r="AK224" s="128"/>
      <c r="AL224" s="128"/>
      <c r="AM224" s="128"/>
      <c r="AN224" s="128"/>
      <c r="AO224" s="128"/>
      <c r="AP224" s="128"/>
      <c r="AQ224" s="128"/>
      <c r="AR224" s="128"/>
      <c r="AS224" s="128"/>
      <c r="AT224" s="128"/>
      <c r="AU224" s="128"/>
      <c r="AV224" s="128"/>
      <c r="AW224" s="128"/>
      <c r="AX224" s="128"/>
      <c r="AY224" s="128"/>
      <c r="AZ224" s="128"/>
      <c r="BA224" s="128"/>
      <c r="BB224" s="128"/>
      <c r="BC224" s="128"/>
    </row>
    <row r="225" spans="31:55" x14ac:dyDescent="0.25">
      <c r="AE225" s="122"/>
      <c r="AF225" s="128"/>
      <c r="AG225" s="128"/>
      <c r="AH225" s="128"/>
      <c r="AI225" s="128"/>
      <c r="AJ225" s="128"/>
      <c r="AK225" s="128"/>
      <c r="AL225" s="128"/>
      <c r="AM225" s="128"/>
      <c r="AN225" s="128"/>
      <c r="AO225" s="128"/>
      <c r="AP225" s="128"/>
      <c r="AQ225" s="128"/>
      <c r="AR225" s="128"/>
      <c r="AS225" s="128"/>
      <c r="AT225" s="128"/>
      <c r="AU225" s="128"/>
      <c r="AV225" s="128"/>
      <c r="AW225" s="128"/>
      <c r="AX225" s="128"/>
      <c r="AY225" s="128"/>
      <c r="AZ225" s="128"/>
      <c r="BA225" s="128"/>
      <c r="BB225" s="128"/>
      <c r="BC225" s="128"/>
    </row>
    <row r="226" spans="31:55" x14ac:dyDescent="0.25">
      <c r="AE226" s="122"/>
      <c r="AF226" s="128"/>
      <c r="AG226" s="128"/>
      <c r="AH226" s="128"/>
      <c r="AI226" s="128"/>
      <c r="AJ226" s="128"/>
      <c r="AK226" s="128"/>
      <c r="AL226" s="128"/>
      <c r="AM226" s="128"/>
      <c r="AN226" s="128"/>
      <c r="AO226" s="128"/>
      <c r="AP226" s="128"/>
      <c r="AQ226" s="128"/>
      <c r="AR226" s="128"/>
      <c r="AS226" s="128"/>
      <c r="AT226" s="128"/>
      <c r="AU226" s="128"/>
      <c r="AV226" s="128"/>
      <c r="AW226" s="128"/>
      <c r="AX226" s="128"/>
      <c r="AY226" s="128"/>
      <c r="AZ226" s="128"/>
      <c r="BA226" s="128"/>
      <c r="BB226" s="128"/>
      <c r="BC226" s="128"/>
    </row>
    <row r="227" spans="31:55" x14ac:dyDescent="0.25">
      <c r="AE227" s="122"/>
      <c r="AF227" s="128"/>
      <c r="AG227" s="128"/>
      <c r="AH227" s="128"/>
      <c r="AI227" s="128"/>
      <c r="AJ227" s="128"/>
      <c r="AK227" s="128"/>
      <c r="AL227" s="128"/>
      <c r="AM227" s="128"/>
      <c r="AN227" s="128"/>
      <c r="AO227" s="128"/>
      <c r="AP227" s="128"/>
      <c r="AQ227" s="128"/>
      <c r="AR227" s="128"/>
      <c r="AS227" s="128"/>
      <c r="AT227" s="128"/>
      <c r="AU227" s="128"/>
      <c r="AV227" s="128"/>
      <c r="AW227" s="128"/>
      <c r="AX227" s="128"/>
      <c r="AY227" s="128"/>
      <c r="AZ227" s="128"/>
      <c r="BA227" s="128"/>
      <c r="BB227" s="128"/>
      <c r="BC227" s="128"/>
    </row>
    <row r="228" spans="31:55" x14ac:dyDescent="0.25">
      <c r="AE228" s="122"/>
      <c r="AF228" s="128"/>
      <c r="AG228" s="128"/>
      <c r="AH228" s="128"/>
      <c r="AI228" s="128"/>
      <c r="AJ228" s="128"/>
      <c r="AK228" s="128"/>
      <c r="AL228" s="128"/>
      <c r="AM228" s="128"/>
      <c r="AN228" s="128"/>
      <c r="AO228" s="128"/>
      <c r="AP228" s="128"/>
      <c r="AQ228" s="128"/>
      <c r="AR228" s="128"/>
      <c r="AS228" s="128"/>
      <c r="AT228" s="128"/>
      <c r="AU228" s="128"/>
      <c r="AV228" s="128"/>
      <c r="AW228" s="128"/>
      <c r="AX228" s="128"/>
      <c r="AY228" s="128"/>
      <c r="AZ228" s="128"/>
      <c r="BA228" s="128"/>
      <c r="BB228" s="128"/>
      <c r="BC228" s="128"/>
    </row>
    <row r="229" spans="31:55" x14ac:dyDescent="0.25">
      <c r="AE229" s="122"/>
      <c r="AF229" s="128"/>
      <c r="AG229" s="128"/>
      <c r="AH229" s="128"/>
      <c r="AI229" s="128"/>
      <c r="AJ229" s="128"/>
      <c r="AK229" s="128"/>
      <c r="AL229" s="128"/>
      <c r="AM229" s="128"/>
      <c r="AN229" s="128"/>
      <c r="AO229" s="128"/>
      <c r="AP229" s="128"/>
      <c r="AQ229" s="128"/>
      <c r="AR229" s="128"/>
      <c r="AS229" s="128"/>
      <c r="AT229" s="128"/>
      <c r="AU229" s="128"/>
      <c r="AV229" s="128"/>
      <c r="AW229" s="128"/>
      <c r="AX229" s="128"/>
      <c r="AY229" s="128"/>
      <c r="AZ229" s="128"/>
      <c r="BA229" s="128"/>
      <c r="BB229" s="128"/>
      <c r="BC229" s="128"/>
    </row>
    <row r="230" spans="31:55" x14ac:dyDescent="0.25">
      <c r="AE230" s="122"/>
      <c r="AF230" s="128"/>
      <c r="AG230" s="128"/>
      <c r="AH230" s="128"/>
      <c r="AI230" s="128"/>
      <c r="AJ230" s="128"/>
      <c r="AK230" s="128"/>
      <c r="AL230" s="128"/>
      <c r="AM230" s="128"/>
      <c r="AN230" s="128"/>
      <c r="AO230" s="128"/>
      <c r="AP230" s="128"/>
      <c r="AQ230" s="128"/>
      <c r="AR230" s="128"/>
      <c r="AS230" s="128"/>
      <c r="AT230" s="128"/>
      <c r="AU230" s="128"/>
      <c r="AV230" s="128"/>
      <c r="AW230" s="128"/>
      <c r="AX230" s="128"/>
      <c r="AY230" s="128"/>
      <c r="AZ230" s="128"/>
      <c r="BA230" s="128"/>
      <c r="BB230" s="128"/>
      <c r="BC230" s="128"/>
    </row>
    <row r="231" spans="31:55" x14ac:dyDescent="0.25">
      <c r="AE231" s="122"/>
      <c r="AF231" s="128"/>
      <c r="AG231" s="128"/>
      <c r="AH231" s="128"/>
      <c r="AI231" s="128"/>
      <c r="AJ231" s="128"/>
      <c r="AK231" s="128"/>
      <c r="AL231" s="128"/>
      <c r="AM231" s="128"/>
      <c r="AN231" s="128"/>
      <c r="AO231" s="128"/>
      <c r="AP231" s="128"/>
      <c r="AQ231" s="128"/>
      <c r="AR231" s="128"/>
      <c r="AS231" s="128"/>
      <c r="AT231" s="128"/>
      <c r="AU231" s="128"/>
      <c r="AV231" s="128"/>
      <c r="AW231" s="128"/>
      <c r="AX231" s="128"/>
      <c r="AY231" s="128"/>
      <c r="AZ231" s="128"/>
      <c r="BA231" s="128"/>
      <c r="BB231" s="128"/>
      <c r="BC231" s="128"/>
    </row>
    <row r="232" spans="31:55" x14ac:dyDescent="0.25">
      <c r="AE232" s="122"/>
      <c r="AF232" s="128"/>
      <c r="AG232" s="128"/>
      <c r="AH232" s="128"/>
      <c r="AI232" s="128"/>
      <c r="AJ232" s="128"/>
      <c r="AK232" s="128"/>
      <c r="AL232" s="128"/>
      <c r="AM232" s="128"/>
      <c r="AN232" s="128"/>
      <c r="AO232" s="128"/>
      <c r="AP232" s="128"/>
      <c r="AQ232" s="128"/>
      <c r="AR232" s="128"/>
      <c r="AS232" s="128"/>
      <c r="AT232" s="128"/>
      <c r="AU232" s="128"/>
      <c r="AV232" s="128"/>
      <c r="AW232" s="128"/>
      <c r="AX232" s="128"/>
      <c r="AY232" s="128"/>
      <c r="AZ232" s="128"/>
      <c r="BA232" s="128"/>
      <c r="BB232" s="128"/>
      <c r="BC232" s="128"/>
    </row>
    <row r="233" spans="31:55" x14ac:dyDescent="0.25">
      <c r="AE233" s="122"/>
      <c r="AF233" s="128"/>
      <c r="AG233" s="128"/>
      <c r="AH233" s="128"/>
      <c r="AI233" s="128"/>
      <c r="AJ233" s="128"/>
      <c r="AK233" s="128"/>
      <c r="AL233" s="128"/>
      <c r="AM233" s="128"/>
      <c r="AN233" s="128"/>
      <c r="AO233" s="128"/>
      <c r="AP233" s="128"/>
      <c r="AQ233" s="128"/>
      <c r="AR233" s="128"/>
      <c r="AS233" s="128"/>
      <c r="AT233" s="128"/>
      <c r="AU233" s="128"/>
      <c r="AV233" s="128"/>
      <c r="AW233" s="128"/>
      <c r="AX233" s="128"/>
      <c r="AY233" s="128"/>
      <c r="AZ233" s="128"/>
      <c r="BA233" s="128"/>
      <c r="BB233" s="128"/>
      <c r="BC233" s="128"/>
    </row>
    <row r="234" spans="31:55" x14ac:dyDescent="0.25">
      <c r="AE234" s="122"/>
      <c r="AF234" s="128"/>
      <c r="AG234" s="128"/>
      <c r="AH234" s="128"/>
      <c r="AI234" s="128"/>
      <c r="AJ234" s="128"/>
      <c r="AK234" s="128"/>
      <c r="AL234" s="128"/>
      <c r="AM234" s="128"/>
      <c r="AN234" s="128"/>
      <c r="AO234" s="128"/>
      <c r="AP234" s="128"/>
      <c r="AQ234" s="128"/>
      <c r="AR234" s="128"/>
      <c r="AS234" s="128"/>
      <c r="AT234" s="128"/>
      <c r="AU234" s="128"/>
      <c r="AV234" s="128"/>
      <c r="AW234" s="128"/>
      <c r="AX234" s="128"/>
      <c r="AY234" s="128"/>
      <c r="AZ234" s="128"/>
      <c r="BA234" s="128"/>
      <c r="BB234" s="128"/>
      <c r="BC234" s="128"/>
    </row>
    <row r="235" spans="31:55" x14ac:dyDescent="0.25">
      <c r="AE235" s="122"/>
      <c r="AF235" s="128"/>
      <c r="AG235" s="128"/>
      <c r="AH235" s="128"/>
      <c r="AI235" s="128"/>
      <c r="AJ235" s="128"/>
      <c r="AK235" s="128"/>
      <c r="AL235" s="128"/>
      <c r="AM235" s="128"/>
      <c r="AN235" s="128"/>
      <c r="AO235" s="128"/>
      <c r="AP235" s="128"/>
      <c r="AQ235" s="128"/>
      <c r="AR235" s="128"/>
      <c r="AS235" s="128"/>
      <c r="AT235" s="128"/>
      <c r="AU235" s="128"/>
      <c r="AV235" s="128"/>
      <c r="AW235" s="128"/>
      <c r="AX235" s="128"/>
      <c r="AY235" s="128"/>
      <c r="AZ235" s="128"/>
      <c r="BA235" s="128"/>
      <c r="BB235" s="128"/>
      <c r="BC235" s="128"/>
    </row>
    <row r="236" spans="31:55" x14ac:dyDescent="0.25">
      <c r="AE236" s="122"/>
      <c r="AF236" s="128"/>
      <c r="AG236" s="128"/>
      <c r="AH236" s="128"/>
      <c r="AI236" s="128"/>
      <c r="AJ236" s="128"/>
      <c r="AK236" s="128"/>
      <c r="AL236" s="128"/>
      <c r="AM236" s="128"/>
      <c r="AN236" s="128"/>
      <c r="AO236" s="128"/>
      <c r="AP236" s="128"/>
      <c r="AQ236" s="128"/>
      <c r="AR236" s="128"/>
      <c r="AS236" s="128"/>
      <c r="AT236" s="128"/>
      <c r="AU236" s="128"/>
      <c r="AV236" s="128"/>
      <c r="AW236" s="128"/>
      <c r="AX236" s="128"/>
      <c r="AY236" s="128"/>
      <c r="AZ236" s="128"/>
      <c r="BA236" s="128"/>
      <c r="BB236" s="128"/>
      <c r="BC236" s="128"/>
    </row>
    <row r="237" spans="31:55" x14ac:dyDescent="0.25">
      <c r="AE237" s="122"/>
      <c r="AF237" s="128"/>
      <c r="AG237" s="128"/>
      <c r="AH237" s="128"/>
      <c r="AI237" s="128"/>
      <c r="AJ237" s="128"/>
      <c r="AK237" s="128"/>
      <c r="AL237" s="128"/>
      <c r="AM237" s="128"/>
      <c r="AN237" s="128"/>
      <c r="AO237" s="128"/>
      <c r="AP237" s="128"/>
      <c r="AQ237" s="128"/>
      <c r="AR237" s="128"/>
      <c r="AS237" s="128"/>
      <c r="AT237" s="128"/>
      <c r="AU237" s="128"/>
      <c r="AV237" s="128"/>
      <c r="AW237" s="128"/>
      <c r="AX237" s="128"/>
      <c r="AY237" s="128"/>
      <c r="AZ237" s="128"/>
      <c r="BA237" s="128"/>
      <c r="BB237" s="128"/>
      <c r="BC237" s="128"/>
    </row>
    <row r="238" spans="31:55" x14ac:dyDescent="0.25">
      <c r="AE238" s="122"/>
      <c r="AF238" s="128"/>
      <c r="AG238" s="128"/>
      <c r="AH238" s="128"/>
      <c r="AI238" s="128"/>
      <c r="AJ238" s="128"/>
      <c r="AK238" s="128"/>
      <c r="AL238" s="128"/>
      <c r="AM238" s="128"/>
      <c r="AN238" s="128"/>
      <c r="AO238" s="128"/>
      <c r="AP238" s="128"/>
      <c r="AQ238" s="128"/>
      <c r="AR238" s="128"/>
      <c r="AS238" s="128"/>
      <c r="AT238" s="128"/>
      <c r="AU238" s="128"/>
      <c r="AV238" s="128"/>
      <c r="AW238" s="128"/>
      <c r="AX238" s="128"/>
      <c r="AY238" s="128"/>
      <c r="AZ238" s="128"/>
      <c r="BA238" s="128"/>
      <c r="BB238" s="128"/>
      <c r="BC238" s="128"/>
    </row>
    <row r="239" spans="31:55" x14ac:dyDescent="0.25">
      <c r="AE239" s="122"/>
      <c r="AF239" s="128"/>
      <c r="AG239" s="128"/>
      <c r="AH239" s="128"/>
      <c r="AI239" s="128"/>
      <c r="AJ239" s="128"/>
      <c r="AK239" s="128"/>
      <c r="AL239" s="128"/>
      <c r="AM239" s="128"/>
      <c r="AN239" s="128"/>
      <c r="AO239" s="128"/>
      <c r="AP239" s="128"/>
      <c r="AQ239" s="128"/>
      <c r="AR239" s="128"/>
      <c r="AS239" s="128"/>
      <c r="AT239" s="128"/>
      <c r="AU239" s="128"/>
      <c r="AV239" s="128"/>
      <c r="AW239" s="128"/>
      <c r="AX239" s="128"/>
      <c r="AY239" s="128"/>
      <c r="AZ239" s="128"/>
      <c r="BA239" s="128"/>
      <c r="BB239" s="128"/>
      <c r="BC239" s="128"/>
    </row>
    <row r="240" spans="31:55" x14ac:dyDescent="0.25">
      <c r="AE240" s="122"/>
      <c r="AF240" s="128"/>
      <c r="AG240" s="128"/>
      <c r="AH240" s="128"/>
      <c r="AI240" s="128"/>
      <c r="AJ240" s="128"/>
      <c r="AK240" s="128"/>
      <c r="AL240" s="128"/>
      <c r="AM240" s="128"/>
      <c r="AN240" s="128"/>
      <c r="AO240" s="128"/>
      <c r="AP240" s="128"/>
      <c r="AQ240" s="128"/>
      <c r="AR240" s="128"/>
      <c r="AS240" s="128"/>
      <c r="AT240" s="128"/>
      <c r="AU240" s="128"/>
      <c r="AV240" s="128"/>
      <c r="AW240" s="128"/>
      <c r="AX240" s="128"/>
      <c r="AY240" s="128"/>
      <c r="AZ240" s="128"/>
      <c r="BA240" s="128"/>
      <c r="BB240" s="128"/>
      <c r="BC240" s="128"/>
    </row>
    <row r="241" spans="31:55" x14ac:dyDescent="0.25">
      <c r="AE241" s="122"/>
      <c r="AF241" s="128"/>
      <c r="AG241" s="128"/>
      <c r="AH241" s="128"/>
      <c r="AI241" s="128"/>
      <c r="AJ241" s="128"/>
      <c r="AK241" s="128"/>
      <c r="AL241" s="128"/>
      <c r="AM241" s="128"/>
      <c r="AN241" s="128"/>
      <c r="AO241" s="128"/>
      <c r="AP241" s="128"/>
      <c r="AQ241" s="128"/>
      <c r="AR241" s="128"/>
      <c r="AS241" s="128"/>
      <c r="AT241" s="128"/>
      <c r="AU241" s="128"/>
      <c r="AV241" s="128"/>
      <c r="AW241" s="128"/>
      <c r="AX241" s="128"/>
      <c r="AY241" s="128"/>
      <c r="AZ241" s="128"/>
      <c r="BA241" s="128"/>
      <c r="BB241" s="128"/>
      <c r="BC241" s="128"/>
    </row>
    <row r="242" spans="31:55" x14ac:dyDescent="0.25">
      <c r="AE242" s="122"/>
      <c r="AF242" s="128"/>
      <c r="AG242" s="128"/>
      <c r="AH242" s="128"/>
      <c r="AI242" s="128"/>
      <c r="AJ242" s="128"/>
      <c r="AK242" s="128"/>
      <c r="AL242" s="128"/>
      <c r="AM242" s="128"/>
      <c r="AN242" s="128"/>
      <c r="AO242" s="128"/>
      <c r="AP242" s="128"/>
      <c r="AQ242" s="128"/>
      <c r="AR242" s="128"/>
      <c r="AS242" s="128"/>
      <c r="AT242" s="128"/>
      <c r="AU242" s="128"/>
      <c r="AV242" s="128"/>
      <c r="AW242" s="128"/>
      <c r="AX242" s="128"/>
      <c r="AY242" s="128"/>
      <c r="AZ242" s="128"/>
      <c r="BA242" s="128"/>
      <c r="BB242" s="128"/>
      <c r="BC242" s="128"/>
    </row>
    <row r="243" spans="31:55" x14ac:dyDescent="0.25">
      <c r="AE243" s="122"/>
      <c r="AF243" s="128"/>
      <c r="AG243" s="128"/>
      <c r="AH243" s="128"/>
      <c r="AI243" s="128"/>
      <c r="AJ243" s="128"/>
      <c r="AK243" s="128"/>
      <c r="AL243" s="128"/>
      <c r="AM243" s="128"/>
      <c r="AN243" s="128"/>
      <c r="AO243" s="128"/>
      <c r="AP243" s="128"/>
      <c r="AQ243" s="128"/>
      <c r="AR243" s="128"/>
      <c r="AS243" s="128"/>
      <c r="AT243" s="128"/>
      <c r="AU243" s="128"/>
      <c r="AV243" s="128"/>
      <c r="AW243" s="128"/>
      <c r="AX243" s="128"/>
      <c r="AY243" s="128"/>
      <c r="AZ243" s="128"/>
      <c r="BA243" s="128"/>
      <c r="BB243" s="128"/>
      <c r="BC243" s="128"/>
    </row>
    <row r="244" spans="31:55" x14ac:dyDescent="0.25">
      <c r="AE244" s="122"/>
      <c r="AF244" s="128"/>
      <c r="AG244" s="128"/>
      <c r="AH244" s="128"/>
      <c r="AI244" s="128"/>
      <c r="AJ244" s="128"/>
      <c r="AK244" s="128"/>
      <c r="AL244" s="128"/>
      <c r="AM244" s="128"/>
      <c r="AN244" s="128"/>
      <c r="AO244" s="128"/>
      <c r="AP244" s="128"/>
      <c r="AQ244" s="128"/>
      <c r="AR244" s="128"/>
      <c r="AS244" s="128"/>
      <c r="AT244" s="128"/>
      <c r="AU244" s="128"/>
      <c r="AV244" s="128"/>
      <c r="AW244" s="128"/>
      <c r="AX244" s="128"/>
      <c r="AY244" s="128"/>
      <c r="AZ244" s="128"/>
      <c r="BA244" s="128"/>
      <c r="BB244" s="128"/>
      <c r="BC244" s="128"/>
    </row>
    <row r="245" spans="31:55" x14ac:dyDescent="0.25">
      <c r="AE245" s="122"/>
      <c r="AF245" s="128"/>
      <c r="AG245" s="128"/>
      <c r="AH245" s="128"/>
      <c r="AI245" s="128"/>
      <c r="AJ245" s="128"/>
      <c r="AK245" s="128"/>
      <c r="AL245" s="128"/>
      <c r="AM245" s="128"/>
      <c r="AN245" s="128"/>
      <c r="AO245" s="128"/>
      <c r="AP245" s="128"/>
      <c r="AQ245" s="128"/>
      <c r="AR245" s="128"/>
      <c r="AS245" s="128"/>
      <c r="AT245" s="128"/>
      <c r="AU245" s="128"/>
      <c r="AV245" s="128"/>
      <c r="AW245" s="128"/>
      <c r="AX245" s="128"/>
      <c r="AY245" s="128"/>
      <c r="AZ245" s="128"/>
      <c r="BA245" s="128"/>
      <c r="BB245" s="128"/>
      <c r="BC245" s="128"/>
    </row>
    <row r="246" spans="31:55" x14ac:dyDescent="0.25">
      <c r="AE246" s="122"/>
      <c r="AF246" s="128"/>
      <c r="AG246" s="128"/>
      <c r="AH246" s="128"/>
      <c r="AI246" s="128"/>
      <c r="AJ246" s="128"/>
      <c r="AK246" s="128"/>
      <c r="AL246" s="128"/>
      <c r="AM246" s="128"/>
      <c r="AN246" s="128"/>
      <c r="AO246" s="128"/>
      <c r="AP246" s="128"/>
      <c r="AQ246" s="128"/>
      <c r="AR246" s="128"/>
      <c r="AS246" s="128"/>
      <c r="AT246" s="128"/>
      <c r="AU246" s="128"/>
      <c r="AV246" s="128"/>
      <c r="AW246" s="128"/>
      <c r="AX246" s="128"/>
      <c r="AY246" s="128"/>
      <c r="AZ246" s="128"/>
      <c r="BA246" s="128"/>
      <c r="BB246" s="128"/>
      <c r="BC246" s="128"/>
    </row>
    <row r="247" spans="31:55" x14ac:dyDescent="0.25">
      <c r="AE247" s="122"/>
      <c r="AF247" s="128"/>
      <c r="AG247" s="128"/>
      <c r="AH247" s="128"/>
      <c r="AI247" s="128"/>
      <c r="AJ247" s="128"/>
      <c r="AK247" s="128"/>
      <c r="AL247" s="128"/>
      <c r="AM247" s="128"/>
      <c r="AN247" s="128"/>
      <c r="AO247" s="128"/>
      <c r="AP247" s="128"/>
      <c r="AQ247" s="128"/>
      <c r="AR247" s="128"/>
      <c r="AS247" s="128"/>
      <c r="AT247" s="128"/>
      <c r="AU247" s="128"/>
      <c r="AV247" s="128"/>
      <c r="AW247" s="128"/>
      <c r="AX247" s="128"/>
      <c r="AY247" s="128"/>
      <c r="AZ247" s="128"/>
      <c r="BA247" s="128"/>
      <c r="BB247" s="128"/>
      <c r="BC247" s="128"/>
    </row>
    <row r="248" spans="31:55" x14ac:dyDescent="0.25">
      <c r="AE248" s="122"/>
      <c r="AF248" s="128"/>
      <c r="AG248" s="128"/>
      <c r="AH248" s="128"/>
      <c r="AI248" s="128"/>
      <c r="AJ248" s="128"/>
      <c r="AK248" s="128"/>
      <c r="AL248" s="128"/>
      <c r="AM248" s="128"/>
      <c r="AN248" s="128"/>
      <c r="AO248" s="128"/>
      <c r="AP248" s="128"/>
      <c r="AQ248" s="128"/>
      <c r="AR248" s="128"/>
      <c r="AS248" s="128"/>
      <c r="AT248" s="128"/>
      <c r="AU248" s="128"/>
      <c r="AV248" s="128"/>
      <c r="AW248" s="128"/>
      <c r="AX248" s="128"/>
      <c r="AY248" s="128"/>
      <c r="AZ248" s="128"/>
      <c r="BA248" s="128"/>
      <c r="BB248" s="128"/>
      <c r="BC248" s="128"/>
    </row>
    <row r="249" spans="31:55" x14ac:dyDescent="0.25">
      <c r="AE249" s="122"/>
      <c r="AF249" s="128"/>
      <c r="AG249" s="128"/>
      <c r="AH249" s="128"/>
      <c r="AI249" s="128"/>
      <c r="AJ249" s="128"/>
      <c r="AK249" s="128"/>
      <c r="AL249" s="128"/>
      <c r="AM249" s="128"/>
      <c r="AN249" s="128"/>
      <c r="AO249" s="128"/>
      <c r="AP249" s="128"/>
      <c r="AQ249" s="128"/>
      <c r="AR249" s="128"/>
      <c r="AS249" s="128"/>
      <c r="AT249" s="128"/>
      <c r="AU249" s="128"/>
      <c r="AV249" s="128"/>
      <c r="AW249" s="128"/>
      <c r="AX249" s="128"/>
      <c r="AY249" s="128"/>
      <c r="AZ249" s="128"/>
      <c r="BA249" s="128"/>
      <c r="BB249" s="128"/>
      <c r="BC249" s="128"/>
    </row>
    <row r="250" spans="31:55" x14ac:dyDescent="0.25">
      <c r="AE250" s="122"/>
      <c r="AF250" s="128"/>
      <c r="AG250" s="128"/>
      <c r="AH250" s="128"/>
      <c r="AI250" s="128"/>
      <c r="AJ250" s="128"/>
      <c r="AK250" s="128"/>
      <c r="AL250" s="128"/>
      <c r="AM250" s="128"/>
      <c r="AN250" s="128"/>
      <c r="AO250" s="128"/>
      <c r="AP250" s="128"/>
      <c r="AQ250" s="128"/>
      <c r="AR250" s="128"/>
      <c r="AS250" s="128"/>
      <c r="AT250" s="128"/>
      <c r="AU250" s="128"/>
      <c r="AV250" s="128"/>
      <c r="AW250" s="128"/>
      <c r="AX250" s="128"/>
      <c r="AY250" s="128"/>
      <c r="AZ250" s="128"/>
      <c r="BA250" s="128"/>
      <c r="BB250" s="128"/>
      <c r="BC250" s="128"/>
    </row>
    <row r="251" spans="31:55" x14ac:dyDescent="0.25">
      <c r="AE251" s="122"/>
      <c r="AF251" s="128"/>
      <c r="AG251" s="128"/>
      <c r="AH251" s="128"/>
      <c r="AI251" s="128"/>
      <c r="AJ251" s="128"/>
      <c r="AK251" s="128"/>
      <c r="AL251" s="128"/>
      <c r="AM251" s="128"/>
      <c r="AN251" s="128"/>
      <c r="AO251" s="128"/>
      <c r="AP251" s="128"/>
      <c r="AQ251" s="128"/>
      <c r="AR251" s="128"/>
      <c r="AS251" s="128"/>
      <c r="AT251" s="128"/>
      <c r="AU251" s="128"/>
      <c r="AV251" s="128"/>
      <c r="AW251" s="128"/>
      <c r="AX251" s="128"/>
      <c r="AY251" s="128"/>
      <c r="AZ251" s="128"/>
      <c r="BA251" s="128"/>
      <c r="BB251" s="128"/>
      <c r="BC251" s="128"/>
    </row>
    <row r="252" spans="31:55" x14ac:dyDescent="0.25">
      <c r="AE252" s="122"/>
      <c r="AF252" s="128"/>
      <c r="AG252" s="128"/>
      <c r="AH252" s="128"/>
      <c r="AI252" s="128"/>
      <c r="AJ252" s="128"/>
      <c r="AK252" s="128"/>
      <c r="AL252" s="128"/>
      <c r="AM252" s="128"/>
      <c r="AN252" s="128"/>
      <c r="AO252" s="128"/>
      <c r="AP252" s="128"/>
      <c r="AQ252" s="128"/>
      <c r="AR252" s="128"/>
      <c r="AS252" s="128"/>
      <c r="AT252" s="128"/>
      <c r="AU252" s="128"/>
      <c r="AV252" s="128"/>
      <c r="AW252" s="128"/>
      <c r="AX252" s="128"/>
      <c r="AY252" s="128"/>
      <c r="AZ252" s="128"/>
      <c r="BA252" s="128"/>
      <c r="BB252" s="128"/>
      <c r="BC252" s="128"/>
    </row>
    <row r="253" spans="31:55" x14ac:dyDescent="0.25">
      <c r="AE253" s="122"/>
      <c r="AF253" s="128"/>
      <c r="AG253" s="128"/>
      <c r="AH253" s="128"/>
      <c r="AI253" s="128"/>
      <c r="AJ253" s="128"/>
      <c r="AK253" s="128"/>
      <c r="AL253" s="128"/>
      <c r="AM253" s="128"/>
      <c r="AN253" s="128"/>
      <c r="AO253" s="128"/>
      <c r="AP253" s="128"/>
      <c r="AQ253" s="128"/>
      <c r="AR253" s="128"/>
      <c r="AS253" s="128"/>
      <c r="AT253" s="128"/>
      <c r="AU253" s="128"/>
      <c r="AV253" s="128"/>
      <c r="AW253" s="128"/>
      <c r="AX253" s="128"/>
      <c r="AY253" s="128"/>
      <c r="AZ253" s="128"/>
      <c r="BA253" s="128"/>
      <c r="BB253" s="128"/>
      <c r="BC253" s="128"/>
    </row>
    <row r="254" spans="31:55" x14ac:dyDescent="0.25">
      <c r="AE254" s="122"/>
      <c r="AF254" s="128"/>
      <c r="AG254" s="128"/>
      <c r="AH254" s="128"/>
      <c r="AI254" s="128"/>
      <c r="AJ254" s="128"/>
      <c r="AK254" s="128"/>
      <c r="AL254" s="128"/>
      <c r="AM254" s="128"/>
      <c r="AN254" s="128"/>
      <c r="AO254" s="128"/>
      <c r="AP254" s="128"/>
      <c r="AQ254" s="128"/>
      <c r="AR254" s="128"/>
      <c r="AS254" s="128"/>
      <c r="AT254" s="128"/>
      <c r="AU254" s="128"/>
      <c r="AV254" s="128"/>
      <c r="AW254" s="128"/>
      <c r="AX254" s="128"/>
      <c r="AY254" s="128"/>
      <c r="AZ254" s="128"/>
      <c r="BA254" s="128"/>
      <c r="BB254" s="128"/>
      <c r="BC254" s="128"/>
    </row>
    <row r="255" spans="31:55" x14ac:dyDescent="0.25">
      <c r="AE255" s="122"/>
      <c r="AF255" s="128"/>
      <c r="AG255" s="128"/>
      <c r="AH255" s="128"/>
      <c r="AI255" s="128"/>
      <c r="AJ255" s="128"/>
      <c r="AK255" s="128"/>
      <c r="AL255" s="128"/>
      <c r="AM255" s="128"/>
      <c r="AN255" s="128"/>
      <c r="AO255" s="128"/>
      <c r="AP255" s="128"/>
      <c r="AQ255" s="128"/>
      <c r="AR255" s="128"/>
      <c r="AS255" s="128"/>
      <c r="AT255" s="128"/>
      <c r="AU255" s="128"/>
      <c r="AV255" s="128"/>
      <c r="AW255" s="128"/>
      <c r="AX255" s="128"/>
      <c r="AY255" s="128"/>
      <c r="AZ255" s="128"/>
      <c r="BA255" s="128"/>
      <c r="BB255" s="128"/>
      <c r="BC255" s="128"/>
    </row>
    <row r="256" spans="31:55" x14ac:dyDescent="0.25">
      <c r="AE256" s="122"/>
      <c r="AF256" s="128"/>
      <c r="AG256" s="128"/>
      <c r="AH256" s="128"/>
      <c r="AI256" s="128"/>
      <c r="AJ256" s="128"/>
      <c r="AK256" s="128"/>
      <c r="AL256" s="128"/>
      <c r="AM256" s="128"/>
      <c r="AN256" s="128"/>
      <c r="AO256" s="128"/>
      <c r="AP256" s="128"/>
      <c r="AQ256" s="128"/>
      <c r="AR256" s="128"/>
      <c r="AS256" s="128"/>
      <c r="AT256" s="128"/>
      <c r="AU256" s="128"/>
      <c r="AV256" s="128"/>
      <c r="AW256" s="128"/>
      <c r="AX256" s="128"/>
      <c r="AY256" s="128"/>
      <c r="AZ256" s="128"/>
      <c r="BA256" s="128"/>
      <c r="BB256" s="128"/>
      <c r="BC256" s="128"/>
    </row>
    <row r="257" spans="31:55" x14ac:dyDescent="0.25">
      <c r="AE257" s="122"/>
      <c r="AF257" s="128"/>
      <c r="AG257" s="128"/>
      <c r="AH257" s="128"/>
      <c r="AI257" s="128"/>
      <c r="AJ257" s="128"/>
      <c r="AK257" s="128"/>
      <c r="AL257" s="128"/>
      <c r="AM257" s="128"/>
      <c r="AN257" s="128"/>
      <c r="AO257" s="128"/>
      <c r="AP257" s="128"/>
      <c r="AQ257" s="128"/>
      <c r="AR257" s="128"/>
      <c r="AS257" s="128"/>
      <c r="AT257" s="128"/>
      <c r="AU257" s="128"/>
      <c r="AV257" s="128"/>
      <c r="AW257" s="128"/>
      <c r="AX257" s="128"/>
      <c r="AY257" s="128"/>
      <c r="AZ257" s="128"/>
      <c r="BA257" s="128"/>
      <c r="BB257" s="128"/>
      <c r="BC257" s="128"/>
    </row>
    <row r="258" spans="31:55" x14ac:dyDescent="0.25">
      <c r="AE258" s="122"/>
      <c r="AF258" s="128"/>
      <c r="AG258" s="128"/>
      <c r="AH258" s="128"/>
      <c r="AI258" s="128"/>
      <c r="AJ258" s="128"/>
      <c r="AK258" s="128"/>
      <c r="AL258" s="128"/>
      <c r="AM258" s="128"/>
      <c r="AN258" s="128"/>
      <c r="AO258" s="128"/>
      <c r="AP258" s="128"/>
      <c r="AQ258" s="128"/>
      <c r="AR258" s="128"/>
      <c r="AS258" s="128"/>
      <c r="AT258" s="128"/>
      <c r="AU258" s="128"/>
      <c r="AV258" s="128"/>
      <c r="AW258" s="128"/>
      <c r="AX258" s="128"/>
      <c r="AY258" s="128"/>
      <c r="AZ258" s="128"/>
      <c r="BA258" s="128"/>
      <c r="BB258" s="128"/>
      <c r="BC258" s="128"/>
    </row>
    <row r="259" spans="31:55" x14ac:dyDescent="0.25">
      <c r="AE259" s="122"/>
      <c r="AF259" s="128"/>
      <c r="AG259" s="128"/>
      <c r="AH259" s="128"/>
      <c r="AI259" s="128"/>
      <c r="AJ259" s="128"/>
      <c r="AK259" s="128"/>
      <c r="AL259" s="128"/>
      <c r="AM259" s="128"/>
      <c r="AN259" s="128"/>
      <c r="AO259" s="128"/>
      <c r="AP259" s="128"/>
      <c r="AQ259" s="128"/>
      <c r="AR259" s="128"/>
      <c r="AS259" s="128"/>
      <c r="AT259" s="128"/>
      <c r="AU259" s="128"/>
      <c r="AV259" s="128"/>
      <c r="AW259" s="128"/>
      <c r="AX259" s="128"/>
      <c r="AY259" s="128"/>
      <c r="AZ259" s="128"/>
      <c r="BA259" s="128"/>
      <c r="BB259" s="128"/>
      <c r="BC259" s="128"/>
    </row>
    <row r="260" spans="31:55" x14ac:dyDescent="0.25">
      <c r="AE260" s="122"/>
      <c r="AF260" s="128"/>
      <c r="AG260" s="128"/>
      <c r="AH260" s="128"/>
      <c r="AI260" s="128"/>
      <c r="AJ260" s="128"/>
      <c r="AK260" s="128"/>
      <c r="AL260" s="128"/>
      <c r="AM260" s="128"/>
      <c r="AN260" s="128"/>
      <c r="AO260" s="128"/>
      <c r="AP260" s="128"/>
      <c r="AQ260" s="128"/>
      <c r="AR260" s="128"/>
      <c r="AS260" s="128"/>
      <c r="AT260" s="128"/>
      <c r="AU260" s="128"/>
      <c r="AV260" s="128"/>
      <c r="AW260" s="128"/>
      <c r="AX260" s="128"/>
      <c r="AY260" s="128"/>
      <c r="AZ260" s="128"/>
      <c r="BA260" s="128"/>
      <c r="BB260" s="128"/>
      <c r="BC260" s="128"/>
    </row>
    <row r="261" spans="31:55" x14ac:dyDescent="0.25">
      <c r="AE261" s="122"/>
      <c r="AF261" s="128"/>
      <c r="AG261" s="128"/>
      <c r="AH261" s="128"/>
      <c r="AI261" s="128"/>
      <c r="AJ261" s="128"/>
      <c r="AK261" s="128"/>
      <c r="AL261" s="128"/>
      <c r="AM261" s="128"/>
      <c r="AN261" s="128"/>
      <c r="AO261" s="128"/>
      <c r="AP261" s="128"/>
      <c r="AQ261" s="128"/>
      <c r="AR261" s="128"/>
      <c r="AS261" s="128"/>
      <c r="AT261" s="128"/>
      <c r="AU261" s="128"/>
      <c r="AV261" s="128"/>
      <c r="AW261" s="128"/>
      <c r="AX261" s="128"/>
      <c r="AY261" s="128"/>
      <c r="AZ261" s="128"/>
      <c r="BA261" s="128"/>
      <c r="BB261" s="128"/>
      <c r="BC261" s="128"/>
    </row>
    <row r="262" spans="31:55" x14ac:dyDescent="0.25">
      <c r="AE262" s="122"/>
      <c r="AF262" s="128"/>
      <c r="AG262" s="128"/>
      <c r="AH262" s="128"/>
      <c r="AI262" s="128"/>
      <c r="AJ262" s="128"/>
      <c r="AK262" s="128"/>
      <c r="AL262" s="128"/>
      <c r="AM262" s="128"/>
      <c r="AN262" s="128"/>
      <c r="AO262" s="128"/>
      <c r="AP262" s="128"/>
      <c r="AQ262" s="128"/>
      <c r="AR262" s="128"/>
      <c r="AS262" s="128"/>
      <c r="AT262" s="128"/>
      <c r="AU262" s="128"/>
      <c r="AV262" s="128"/>
      <c r="AW262" s="128"/>
      <c r="AX262" s="128"/>
      <c r="AY262" s="128"/>
      <c r="AZ262" s="128"/>
      <c r="BA262" s="128"/>
      <c r="BB262" s="128"/>
      <c r="BC262" s="128"/>
    </row>
    <row r="263" spans="31:55" x14ac:dyDescent="0.25">
      <c r="AE263" s="122"/>
      <c r="AF263" s="128"/>
      <c r="AG263" s="128"/>
      <c r="AH263" s="128"/>
      <c r="AI263" s="128"/>
      <c r="AJ263" s="128"/>
      <c r="AK263" s="128"/>
      <c r="AL263" s="128"/>
      <c r="AM263" s="128"/>
      <c r="AN263" s="128"/>
      <c r="AO263" s="128"/>
      <c r="AP263" s="128"/>
      <c r="AQ263" s="128"/>
      <c r="AR263" s="128"/>
      <c r="AS263" s="128"/>
      <c r="AT263" s="128"/>
      <c r="AU263" s="128"/>
      <c r="AV263" s="128"/>
      <c r="AW263" s="128"/>
      <c r="AX263" s="128"/>
      <c r="AY263" s="128"/>
      <c r="AZ263" s="128"/>
      <c r="BA263" s="128"/>
      <c r="BB263" s="128"/>
      <c r="BC263" s="128"/>
    </row>
    <row r="264" spans="31:55" x14ac:dyDescent="0.25">
      <c r="AE264" s="122"/>
      <c r="AF264" s="128"/>
      <c r="AG264" s="128"/>
      <c r="AH264" s="128"/>
      <c r="AI264" s="128"/>
      <c r="AJ264" s="128"/>
      <c r="AK264" s="128"/>
      <c r="AL264" s="128"/>
      <c r="AM264" s="128"/>
      <c r="AN264" s="128"/>
      <c r="AO264" s="128"/>
      <c r="AP264" s="128"/>
      <c r="AQ264" s="128"/>
      <c r="AR264" s="128"/>
      <c r="AS264" s="128"/>
      <c r="AT264" s="128"/>
      <c r="AU264" s="128"/>
      <c r="AV264" s="128"/>
      <c r="AW264" s="128"/>
      <c r="AX264" s="128"/>
      <c r="AY264" s="128"/>
      <c r="AZ264" s="128"/>
      <c r="BA264" s="128"/>
      <c r="BB264" s="128"/>
      <c r="BC264" s="128"/>
    </row>
    <row r="265" spans="31:55" x14ac:dyDescent="0.25">
      <c r="AE265" s="122"/>
      <c r="AF265" s="128"/>
      <c r="AG265" s="128"/>
      <c r="AH265" s="128"/>
      <c r="AI265" s="128"/>
      <c r="AJ265" s="128"/>
      <c r="AK265" s="128"/>
      <c r="AL265" s="128"/>
      <c r="AM265" s="128"/>
      <c r="AN265" s="128"/>
      <c r="AO265" s="128"/>
      <c r="AP265" s="128"/>
      <c r="AQ265" s="128"/>
      <c r="AR265" s="128"/>
      <c r="AS265" s="128"/>
      <c r="AT265" s="128"/>
      <c r="AU265" s="128"/>
      <c r="AV265" s="128"/>
      <c r="AW265" s="128"/>
      <c r="AX265" s="128"/>
      <c r="AY265" s="128"/>
      <c r="AZ265" s="128"/>
      <c r="BA265" s="128"/>
      <c r="BB265" s="128"/>
      <c r="BC265" s="128"/>
    </row>
    <row r="266" spans="31:55" x14ac:dyDescent="0.25">
      <c r="AE266" s="122"/>
      <c r="AF266" s="128"/>
      <c r="AG266" s="128"/>
      <c r="AH266" s="128"/>
      <c r="AI266" s="128"/>
      <c r="AJ266" s="128"/>
      <c r="AK266" s="128"/>
      <c r="AL266" s="128"/>
      <c r="AM266" s="128"/>
      <c r="AN266" s="128"/>
      <c r="AO266" s="128"/>
      <c r="AP266" s="128"/>
      <c r="AQ266" s="128"/>
      <c r="AR266" s="128"/>
      <c r="AS266" s="128"/>
      <c r="AT266" s="128"/>
      <c r="AU266" s="128"/>
      <c r="AV266" s="128"/>
      <c r="AW266" s="128"/>
      <c r="AX266" s="128"/>
      <c r="AY266" s="128"/>
      <c r="AZ266" s="128"/>
      <c r="BA266" s="128"/>
      <c r="BB266" s="128"/>
      <c r="BC266" s="128"/>
    </row>
    <row r="267" spans="31:55" x14ac:dyDescent="0.25">
      <c r="AE267" s="122"/>
      <c r="AF267" s="128"/>
      <c r="AG267" s="128"/>
      <c r="AH267" s="128"/>
      <c r="AI267" s="128"/>
      <c r="AJ267" s="128"/>
      <c r="AK267" s="128"/>
      <c r="AL267" s="128"/>
      <c r="AM267" s="128"/>
      <c r="AN267" s="128"/>
      <c r="AO267" s="128"/>
      <c r="AP267" s="128"/>
      <c r="AQ267" s="128"/>
      <c r="AR267" s="128"/>
      <c r="AS267" s="128"/>
      <c r="AT267" s="128"/>
      <c r="AU267" s="128"/>
      <c r="AV267" s="128"/>
      <c r="AW267" s="128"/>
      <c r="AX267" s="128"/>
      <c r="AY267" s="128"/>
      <c r="AZ267" s="128"/>
      <c r="BA267" s="128"/>
      <c r="BB267" s="128"/>
      <c r="BC267" s="128"/>
    </row>
    <row r="268" spans="31:55" x14ac:dyDescent="0.25">
      <c r="AE268" s="122"/>
      <c r="AF268" s="128"/>
      <c r="AG268" s="128"/>
      <c r="AH268" s="128"/>
      <c r="AI268" s="128"/>
      <c r="AJ268" s="128"/>
      <c r="AK268" s="128"/>
      <c r="AL268" s="128"/>
      <c r="AM268" s="128"/>
      <c r="AN268" s="128"/>
      <c r="AO268" s="128"/>
      <c r="AP268" s="128"/>
      <c r="AQ268" s="128"/>
      <c r="AR268" s="128"/>
      <c r="AS268" s="128"/>
      <c r="AT268" s="128"/>
      <c r="AU268" s="128"/>
      <c r="AV268" s="128"/>
      <c r="AW268" s="128"/>
      <c r="AX268" s="128"/>
      <c r="AY268" s="128"/>
      <c r="AZ268" s="128"/>
      <c r="BA268" s="128"/>
      <c r="BB268" s="128"/>
      <c r="BC268" s="128"/>
    </row>
    <row r="269" spans="31:55" x14ac:dyDescent="0.25">
      <c r="AE269" s="122"/>
      <c r="AF269" s="128"/>
      <c r="AG269" s="128"/>
      <c r="AH269" s="128"/>
      <c r="AI269" s="128"/>
      <c r="AJ269" s="128"/>
      <c r="AK269" s="128"/>
      <c r="AL269" s="128"/>
      <c r="AM269" s="128"/>
      <c r="AN269" s="128"/>
      <c r="AO269" s="128"/>
      <c r="AP269" s="128"/>
      <c r="AQ269" s="128"/>
      <c r="AR269" s="128"/>
      <c r="AS269" s="128"/>
      <c r="AT269" s="128"/>
      <c r="AU269" s="128"/>
      <c r="AV269" s="128"/>
      <c r="AW269" s="128"/>
      <c r="AX269" s="128"/>
      <c r="AY269" s="128"/>
      <c r="AZ269" s="128"/>
      <c r="BA269" s="128"/>
      <c r="BB269" s="128"/>
      <c r="BC269" s="128"/>
    </row>
    <row r="270" spans="31:55" x14ac:dyDescent="0.25">
      <c r="AE270" s="122"/>
      <c r="AF270" s="128"/>
      <c r="AG270" s="128"/>
      <c r="AH270" s="128"/>
      <c r="AI270" s="128"/>
      <c r="AJ270" s="128"/>
      <c r="AK270" s="128"/>
      <c r="AL270" s="128"/>
      <c r="AM270" s="128"/>
      <c r="AN270" s="128"/>
      <c r="AO270" s="128"/>
      <c r="AP270" s="128"/>
      <c r="AQ270" s="128"/>
      <c r="AR270" s="128"/>
      <c r="AS270" s="128"/>
      <c r="AT270" s="128"/>
      <c r="AU270" s="128"/>
      <c r="AV270" s="128"/>
      <c r="AW270" s="128"/>
      <c r="AX270" s="128"/>
      <c r="AY270" s="128"/>
      <c r="AZ270" s="128"/>
      <c r="BA270" s="128"/>
      <c r="BB270" s="128"/>
      <c r="BC270" s="128"/>
    </row>
    <row r="271" spans="31:55" x14ac:dyDescent="0.25">
      <c r="AE271" s="122"/>
      <c r="AF271" s="128"/>
      <c r="AG271" s="128"/>
      <c r="AH271" s="128"/>
      <c r="AI271" s="128"/>
      <c r="AJ271" s="128"/>
      <c r="AK271" s="128"/>
      <c r="AL271" s="128"/>
      <c r="AM271" s="128"/>
      <c r="AN271" s="128"/>
      <c r="AO271" s="128"/>
      <c r="AP271" s="128"/>
      <c r="AQ271" s="128"/>
      <c r="AR271" s="128"/>
      <c r="AS271" s="128"/>
      <c r="AT271" s="128"/>
      <c r="AU271" s="128"/>
      <c r="AV271" s="128"/>
      <c r="AW271" s="128"/>
      <c r="AX271" s="128"/>
      <c r="AY271" s="128"/>
      <c r="AZ271" s="128"/>
      <c r="BA271" s="128"/>
      <c r="BB271" s="128"/>
      <c r="BC271" s="128"/>
    </row>
    <row r="272" spans="31:55" x14ac:dyDescent="0.25">
      <c r="AE272" s="122"/>
      <c r="AF272" s="128"/>
      <c r="AG272" s="128"/>
      <c r="AH272" s="128"/>
      <c r="AI272" s="128"/>
      <c r="AJ272" s="128"/>
      <c r="AK272" s="128"/>
      <c r="AL272" s="128"/>
      <c r="AM272" s="128"/>
      <c r="AN272" s="128"/>
      <c r="AO272" s="128"/>
      <c r="AP272" s="128"/>
      <c r="AQ272" s="128"/>
      <c r="AR272" s="128"/>
      <c r="AS272" s="128"/>
      <c r="AT272" s="128"/>
      <c r="AU272" s="128"/>
      <c r="AV272" s="128"/>
      <c r="AW272" s="128"/>
      <c r="AX272" s="128"/>
      <c r="AY272" s="128"/>
      <c r="AZ272" s="128"/>
      <c r="BA272" s="128"/>
      <c r="BB272" s="128"/>
      <c r="BC272" s="128"/>
    </row>
    <row r="273" spans="31:55" x14ac:dyDescent="0.25">
      <c r="AE273" s="122"/>
      <c r="AF273" s="128"/>
      <c r="AG273" s="128"/>
      <c r="AH273" s="128"/>
      <c r="AI273" s="128"/>
      <c r="AJ273" s="128"/>
      <c r="AK273" s="128"/>
      <c r="AL273" s="128"/>
      <c r="AM273" s="128"/>
      <c r="AN273" s="128"/>
      <c r="AO273" s="128"/>
      <c r="AP273" s="128"/>
      <c r="AQ273" s="128"/>
      <c r="AR273" s="128"/>
      <c r="AS273" s="128"/>
      <c r="AT273" s="128"/>
      <c r="AU273" s="128"/>
      <c r="AV273" s="128"/>
      <c r="AW273" s="128"/>
      <c r="AX273" s="128"/>
      <c r="AY273" s="128"/>
      <c r="AZ273" s="128"/>
      <c r="BA273" s="128"/>
      <c r="BB273" s="128"/>
      <c r="BC273" s="128"/>
    </row>
    <row r="274" spans="31:55" x14ac:dyDescent="0.25">
      <c r="AE274" s="122"/>
      <c r="AF274" s="128"/>
      <c r="AG274" s="128"/>
      <c r="AH274" s="128"/>
      <c r="AI274" s="128"/>
      <c r="AJ274" s="128"/>
      <c r="AK274" s="128"/>
      <c r="AL274" s="128"/>
      <c r="AM274" s="128"/>
      <c r="AN274" s="128"/>
      <c r="AO274" s="128"/>
      <c r="AP274" s="128"/>
      <c r="AQ274" s="128"/>
      <c r="AR274" s="128"/>
      <c r="AS274" s="128"/>
      <c r="AT274" s="128"/>
      <c r="AU274" s="128"/>
      <c r="AV274" s="128"/>
      <c r="AW274" s="128"/>
      <c r="AX274" s="128"/>
      <c r="AY274" s="128"/>
      <c r="AZ274" s="128"/>
      <c r="BA274" s="128"/>
      <c r="BB274" s="128"/>
      <c r="BC274" s="128"/>
    </row>
    <row r="275" spans="31:55" x14ac:dyDescent="0.25">
      <c r="AE275" s="122"/>
      <c r="AF275" s="128"/>
      <c r="AG275" s="128"/>
      <c r="AH275" s="128"/>
      <c r="AI275" s="128"/>
      <c r="AJ275" s="128"/>
      <c r="AK275" s="128"/>
      <c r="AL275" s="128"/>
      <c r="AM275" s="128"/>
      <c r="AN275" s="128"/>
      <c r="AO275" s="128"/>
      <c r="AP275" s="128"/>
      <c r="AQ275" s="128"/>
      <c r="AR275" s="128"/>
      <c r="AS275" s="128"/>
      <c r="AT275" s="128"/>
      <c r="AU275" s="128"/>
      <c r="AV275" s="128"/>
      <c r="AW275" s="128"/>
      <c r="AX275" s="128"/>
      <c r="AY275" s="128"/>
      <c r="AZ275" s="128"/>
      <c r="BA275" s="128"/>
      <c r="BB275" s="128"/>
      <c r="BC275" s="128"/>
    </row>
    <row r="276" spans="31:55" x14ac:dyDescent="0.25">
      <c r="AE276" s="122"/>
      <c r="AF276" s="128"/>
      <c r="AG276" s="128"/>
      <c r="AH276" s="128"/>
      <c r="AI276" s="128"/>
      <c r="AJ276" s="128"/>
      <c r="AK276" s="128"/>
      <c r="AL276" s="128"/>
      <c r="AM276" s="128"/>
      <c r="AN276" s="128"/>
      <c r="AO276" s="128"/>
      <c r="AP276" s="128"/>
      <c r="AQ276" s="128"/>
      <c r="AR276" s="128"/>
      <c r="AS276" s="128"/>
      <c r="AT276" s="128"/>
      <c r="AU276" s="128"/>
      <c r="AV276" s="128"/>
      <c r="AW276" s="128"/>
      <c r="AX276" s="128"/>
      <c r="AY276" s="128"/>
      <c r="AZ276" s="128"/>
      <c r="BA276" s="128"/>
      <c r="BB276" s="128"/>
      <c r="BC276" s="128"/>
    </row>
    <row r="277" spans="31:55" x14ac:dyDescent="0.25">
      <c r="AE277" s="122"/>
      <c r="AF277" s="128"/>
      <c r="AG277" s="128"/>
      <c r="AH277" s="128"/>
      <c r="AI277" s="128"/>
      <c r="AJ277" s="128"/>
      <c r="AK277" s="128"/>
      <c r="AL277" s="128"/>
      <c r="AM277" s="128"/>
      <c r="AN277" s="128"/>
      <c r="AO277" s="128"/>
      <c r="AP277" s="128"/>
      <c r="AQ277" s="128"/>
      <c r="AR277" s="128"/>
      <c r="AS277" s="128"/>
      <c r="AT277" s="128"/>
      <c r="AU277" s="128"/>
      <c r="AV277" s="128"/>
      <c r="AW277" s="128"/>
      <c r="AX277" s="128"/>
      <c r="AY277" s="128"/>
      <c r="AZ277" s="128"/>
      <c r="BA277" s="128"/>
      <c r="BB277" s="128"/>
      <c r="BC277" s="128"/>
    </row>
    <row r="278" spans="31:55" x14ac:dyDescent="0.25">
      <c r="AE278" s="122"/>
      <c r="AF278" s="128"/>
      <c r="AG278" s="128"/>
      <c r="AH278" s="128"/>
      <c r="AI278" s="128"/>
      <c r="AJ278" s="128"/>
      <c r="AK278" s="128"/>
      <c r="AL278" s="128"/>
      <c r="AM278" s="128"/>
      <c r="AN278" s="128"/>
      <c r="AO278" s="128"/>
      <c r="AP278" s="128"/>
      <c r="AQ278" s="128"/>
      <c r="AR278" s="128"/>
      <c r="AS278" s="128"/>
      <c r="AT278" s="128"/>
      <c r="AU278" s="128"/>
      <c r="AV278" s="128"/>
      <c r="AW278" s="128"/>
      <c r="AX278" s="128"/>
      <c r="AY278" s="128"/>
      <c r="AZ278" s="128"/>
      <c r="BA278" s="128"/>
      <c r="BB278" s="128"/>
      <c r="BC278" s="128"/>
    </row>
    <row r="279" spans="31:55" x14ac:dyDescent="0.25">
      <c r="AE279" s="122"/>
      <c r="AF279" s="128"/>
      <c r="AG279" s="128"/>
      <c r="AH279" s="128"/>
      <c r="AI279" s="128"/>
      <c r="AJ279" s="128"/>
      <c r="AK279" s="128"/>
      <c r="AL279" s="128"/>
      <c r="AM279" s="128"/>
      <c r="AN279" s="128"/>
      <c r="AO279" s="128"/>
      <c r="AP279" s="128"/>
      <c r="AQ279" s="128"/>
      <c r="AR279" s="128"/>
      <c r="AS279" s="128"/>
      <c r="AT279" s="128"/>
      <c r="AU279" s="128"/>
      <c r="AV279" s="128"/>
      <c r="AW279" s="128"/>
      <c r="AX279" s="128"/>
      <c r="AY279" s="128"/>
      <c r="AZ279" s="128"/>
      <c r="BA279" s="128"/>
      <c r="BB279" s="128"/>
      <c r="BC279" s="128"/>
    </row>
    <row r="280" spans="31:55" x14ac:dyDescent="0.25">
      <c r="AE280" s="122"/>
      <c r="AF280" s="128"/>
      <c r="AG280" s="128"/>
      <c r="AH280" s="128"/>
      <c r="AI280" s="128"/>
      <c r="AJ280" s="128"/>
      <c r="AK280" s="128"/>
      <c r="AL280" s="128"/>
      <c r="AM280" s="128"/>
      <c r="AN280" s="128"/>
      <c r="AO280" s="128"/>
      <c r="AP280" s="128"/>
      <c r="AQ280" s="128"/>
      <c r="AR280" s="128"/>
      <c r="AS280" s="128"/>
      <c r="AT280" s="128"/>
      <c r="AU280" s="128"/>
      <c r="AV280" s="128"/>
      <c r="AW280" s="128"/>
      <c r="AX280" s="128"/>
      <c r="AY280" s="128"/>
      <c r="AZ280" s="128"/>
      <c r="BA280" s="128"/>
      <c r="BB280" s="128"/>
      <c r="BC280" s="128"/>
    </row>
    <row r="281" spans="31:55" x14ac:dyDescent="0.25">
      <c r="AE281" s="122"/>
      <c r="AF281" s="128"/>
      <c r="AG281" s="128"/>
      <c r="AH281" s="128"/>
      <c r="AI281" s="128"/>
      <c r="AJ281" s="128"/>
      <c r="AK281" s="128"/>
      <c r="AL281" s="128"/>
      <c r="AM281" s="128"/>
      <c r="AN281" s="128"/>
      <c r="AO281" s="128"/>
      <c r="AP281" s="128"/>
      <c r="AQ281" s="128"/>
      <c r="AR281" s="128"/>
      <c r="AS281" s="128"/>
      <c r="AT281" s="128"/>
      <c r="AU281" s="128"/>
      <c r="AV281" s="128"/>
      <c r="AW281" s="128"/>
      <c r="AX281" s="128"/>
      <c r="AY281" s="128"/>
      <c r="AZ281" s="128"/>
      <c r="BA281" s="128"/>
      <c r="BB281" s="128"/>
      <c r="BC281" s="128"/>
    </row>
    <row r="282" spans="31:55" x14ac:dyDescent="0.25">
      <c r="AE282" s="122"/>
      <c r="AF282" s="128"/>
      <c r="AG282" s="128"/>
      <c r="AH282" s="128"/>
      <c r="AI282" s="128"/>
      <c r="AJ282" s="128"/>
      <c r="AK282" s="128"/>
      <c r="AL282" s="128"/>
      <c r="AM282" s="128"/>
      <c r="AN282" s="128"/>
      <c r="AO282" s="128"/>
      <c r="AP282" s="128"/>
      <c r="AQ282" s="128"/>
      <c r="AR282" s="128"/>
      <c r="AS282" s="128"/>
      <c r="AT282" s="128"/>
      <c r="AU282" s="128"/>
      <c r="AV282" s="128"/>
      <c r="AW282" s="128"/>
      <c r="AX282" s="128"/>
      <c r="AY282" s="128"/>
      <c r="AZ282" s="128"/>
      <c r="BA282" s="128"/>
      <c r="BB282" s="128"/>
      <c r="BC282" s="128"/>
    </row>
    <row r="283" spans="31:55" x14ac:dyDescent="0.25">
      <c r="AE283" s="122"/>
      <c r="AF283" s="128"/>
      <c r="AG283" s="128"/>
      <c r="AH283" s="128"/>
      <c r="AI283" s="128"/>
      <c r="AJ283" s="128"/>
      <c r="AK283" s="128"/>
      <c r="AL283" s="128"/>
      <c r="AM283" s="128"/>
      <c r="AN283" s="128"/>
      <c r="AO283" s="128"/>
      <c r="AP283" s="128"/>
      <c r="AQ283" s="128"/>
      <c r="AR283" s="128"/>
      <c r="AS283" s="128"/>
      <c r="AT283" s="128"/>
      <c r="AU283" s="128"/>
      <c r="AV283" s="128"/>
      <c r="AW283" s="128"/>
      <c r="AX283" s="128"/>
      <c r="AY283" s="128"/>
      <c r="AZ283" s="128"/>
      <c r="BA283" s="128"/>
      <c r="BB283" s="128"/>
      <c r="BC283" s="128"/>
    </row>
    <row r="284" spans="31:55" x14ac:dyDescent="0.25">
      <c r="AE284" s="122"/>
      <c r="AF284" s="128"/>
      <c r="AG284" s="128"/>
      <c r="AH284" s="128"/>
      <c r="AI284" s="128"/>
      <c r="AJ284" s="128"/>
      <c r="AK284" s="128"/>
      <c r="AL284" s="128"/>
      <c r="AM284" s="128"/>
      <c r="AN284" s="128"/>
      <c r="AO284" s="128"/>
      <c r="AP284" s="128"/>
      <c r="AQ284" s="128"/>
      <c r="AR284" s="128"/>
      <c r="AS284" s="128"/>
      <c r="AT284" s="128"/>
      <c r="AU284" s="128"/>
      <c r="AV284" s="128"/>
      <c r="AW284" s="128"/>
      <c r="AX284" s="128"/>
      <c r="AY284" s="128"/>
      <c r="AZ284" s="128"/>
      <c r="BA284" s="128"/>
      <c r="BB284" s="128"/>
      <c r="BC284" s="128"/>
    </row>
    <row r="285" spans="31:55" x14ac:dyDescent="0.25">
      <c r="AE285" s="122"/>
      <c r="AF285" s="128"/>
      <c r="AG285" s="128"/>
      <c r="AH285" s="128"/>
      <c r="AI285" s="128"/>
      <c r="AJ285" s="128"/>
      <c r="AK285" s="128"/>
      <c r="AL285" s="128"/>
      <c r="AM285" s="128"/>
      <c r="AN285" s="128"/>
      <c r="AO285" s="128"/>
      <c r="AP285" s="128"/>
      <c r="AQ285" s="128"/>
      <c r="AR285" s="128"/>
      <c r="AS285" s="128"/>
      <c r="AT285" s="128"/>
      <c r="AU285" s="128"/>
      <c r="AV285" s="128"/>
      <c r="AW285" s="128"/>
      <c r="AX285" s="128"/>
      <c r="AY285" s="128"/>
      <c r="AZ285" s="128"/>
      <c r="BA285" s="128"/>
      <c r="BB285" s="128"/>
      <c r="BC285" s="128"/>
    </row>
    <row r="286" spans="31:55" x14ac:dyDescent="0.25">
      <c r="AE286" s="122"/>
      <c r="AF286" s="128"/>
      <c r="AG286" s="128"/>
      <c r="AH286" s="128"/>
      <c r="AI286" s="128"/>
      <c r="AJ286" s="128"/>
      <c r="AK286" s="128"/>
      <c r="AL286" s="128"/>
      <c r="AM286" s="128"/>
      <c r="AN286" s="128"/>
      <c r="AO286" s="128"/>
      <c r="AP286" s="128"/>
      <c r="AQ286" s="128"/>
      <c r="AR286" s="128"/>
      <c r="AS286" s="128"/>
      <c r="AT286" s="128"/>
      <c r="AU286" s="128"/>
      <c r="AV286" s="128"/>
      <c r="AW286" s="128"/>
      <c r="AX286" s="128"/>
      <c r="AY286" s="128"/>
      <c r="AZ286" s="128"/>
      <c r="BA286" s="128"/>
      <c r="BB286" s="128"/>
      <c r="BC286" s="128"/>
    </row>
    <row r="287" spans="31:55" x14ac:dyDescent="0.25">
      <c r="AE287" s="122"/>
      <c r="AF287" s="128"/>
      <c r="AG287" s="128"/>
      <c r="AH287" s="128"/>
      <c r="AI287" s="128"/>
      <c r="AJ287" s="128"/>
      <c r="AK287" s="128"/>
      <c r="AL287" s="128"/>
      <c r="AM287" s="128"/>
      <c r="AN287" s="128"/>
      <c r="AO287" s="128"/>
      <c r="AP287" s="128"/>
      <c r="AQ287" s="128"/>
      <c r="AR287" s="128"/>
      <c r="AS287" s="128"/>
      <c r="AT287" s="128"/>
      <c r="AU287" s="128"/>
      <c r="AV287" s="128"/>
      <c r="AW287" s="128"/>
      <c r="AX287" s="128"/>
      <c r="AY287" s="128"/>
      <c r="AZ287" s="128"/>
      <c r="BA287" s="128"/>
      <c r="BB287" s="128"/>
      <c r="BC287" s="128"/>
    </row>
    <row r="288" spans="31:55" x14ac:dyDescent="0.25">
      <c r="AE288" s="122"/>
      <c r="AF288" s="128"/>
      <c r="AG288" s="128"/>
      <c r="AH288" s="128"/>
      <c r="AI288" s="128"/>
      <c r="AJ288" s="128"/>
      <c r="AK288" s="128"/>
      <c r="AL288" s="128"/>
      <c r="AM288" s="128"/>
      <c r="AN288" s="128"/>
      <c r="AO288" s="128"/>
      <c r="AP288" s="128"/>
      <c r="AQ288" s="128"/>
      <c r="AR288" s="128"/>
      <c r="AS288" s="128"/>
      <c r="AT288" s="128"/>
      <c r="AU288" s="128"/>
      <c r="AV288" s="128"/>
      <c r="AW288" s="128"/>
      <c r="AX288" s="128"/>
      <c r="AY288" s="128"/>
      <c r="AZ288" s="128"/>
      <c r="BA288" s="128"/>
      <c r="BB288" s="128"/>
      <c r="BC288" s="128"/>
    </row>
    <row r="289" spans="31:55" x14ac:dyDescent="0.25">
      <c r="AE289" s="122"/>
      <c r="AF289" s="128"/>
      <c r="AG289" s="128"/>
      <c r="AH289" s="128"/>
      <c r="AI289" s="128"/>
      <c r="AJ289" s="128"/>
      <c r="AK289" s="128"/>
      <c r="AL289" s="128"/>
      <c r="AM289" s="128"/>
      <c r="AN289" s="128"/>
      <c r="AO289" s="128"/>
      <c r="AP289" s="128"/>
      <c r="AQ289" s="128"/>
      <c r="AR289" s="128"/>
      <c r="AS289" s="128"/>
      <c r="AT289" s="128"/>
      <c r="AU289" s="128"/>
      <c r="AV289" s="128"/>
      <c r="AW289" s="128"/>
      <c r="AX289" s="128"/>
      <c r="AY289" s="128"/>
      <c r="AZ289" s="128"/>
      <c r="BA289" s="128"/>
      <c r="BB289" s="128"/>
      <c r="BC289" s="128"/>
    </row>
    <row r="290" spans="31:55" x14ac:dyDescent="0.25">
      <c r="AE290" s="122"/>
      <c r="AF290" s="128"/>
      <c r="AG290" s="128"/>
      <c r="AH290" s="128"/>
      <c r="AI290" s="128"/>
      <c r="AJ290" s="128"/>
      <c r="AK290" s="128"/>
      <c r="AL290" s="128"/>
      <c r="AM290" s="128"/>
      <c r="AN290" s="128"/>
      <c r="AO290" s="128"/>
      <c r="AP290" s="128"/>
      <c r="AQ290" s="128"/>
      <c r="AR290" s="128"/>
      <c r="AS290" s="128"/>
      <c r="AT290" s="128"/>
      <c r="AU290" s="128"/>
      <c r="AV290" s="128"/>
      <c r="AW290" s="128"/>
      <c r="AX290" s="128"/>
      <c r="AY290" s="128"/>
      <c r="AZ290" s="128"/>
      <c r="BA290" s="128"/>
      <c r="BB290" s="128"/>
      <c r="BC290" s="128"/>
    </row>
    <row r="291" spans="31:55" x14ac:dyDescent="0.25">
      <c r="AE291" s="122"/>
      <c r="AF291" s="128"/>
      <c r="AG291" s="128"/>
      <c r="AH291" s="128"/>
      <c r="AI291" s="128"/>
      <c r="AJ291" s="128"/>
      <c r="AK291" s="128"/>
      <c r="AL291" s="128"/>
      <c r="AM291" s="128"/>
      <c r="AN291" s="128"/>
      <c r="AO291" s="128"/>
      <c r="AP291" s="128"/>
      <c r="AQ291" s="128"/>
      <c r="AR291" s="128"/>
      <c r="AS291" s="128"/>
      <c r="AT291" s="128"/>
      <c r="AU291" s="128"/>
      <c r="AV291" s="128"/>
      <c r="AW291" s="128"/>
      <c r="AX291" s="128"/>
      <c r="AY291" s="128"/>
      <c r="AZ291" s="128"/>
      <c r="BA291" s="128"/>
      <c r="BB291" s="128"/>
      <c r="BC291" s="128"/>
    </row>
    <row r="292" spans="31:55" x14ac:dyDescent="0.25">
      <c r="AE292" s="122"/>
      <c r="AF292" s="128"/>
      <c r="AG292" s="128"/>
      <c r="AH292" s="128"/>
      <c r="AI292" s="128"/>
      <c r="AJ292" s="128"/>
      <c r="AK292" s="128"/>
      <c r="AL292" s="128"/>
      <c r="AM292" s="128"/>
      <c r="AN292" s="128"/>
      <c r="AO292" s="128"/>
      <c r="AP292" s="128"/>
      <c r="AQ292" s="128"/>
      <c r="AR292" s="128"/>
      <c r="AS292" s="128"/>
      <c r="AT292" s="128"/>
      <c r="AU292" s="128"/>
      <c r="AV292" s="128"/>
      <c r="AW292" s="128"/>
      <c r="AX292" s="128"/>
      <c r="AY292" s="128"/>
      <c r="AZ292" s="128"/>
      <c r="BA292" s="128"/>
      <c r="BB292" s="128"/>
      <c r="BC292" s="128"/>
    </row>
    <row r="293" spans="31:55" x14ac:dyDescent="0.25">
      <c r="AE293" s="122"/>
      <c r="AF293" s="128"/>
      <c r="AG293" s="128"/>
      <c r="AH293" s="128"/>
      <c r="AI293" s="128"/>
      <c r="AJ293" s="128"/>
      <c r="AK293" s="128"/>
      <c r="AL293" s="128"/>
      <c r="AM293" s="128"/>
      <c r="AN293" s="128"/>
      <c r="AO293" s="128"/>
      <c r="AP293" s="128"/>
      <c r="AQ293" s="128"/>
      <c r="AR293" s="128"/>
      <c r="AS293" s="128"/>
      <c r="AT293" s="128"/>
      <c r="AU293" s="128"/>
      <c r="AV293" s="128"/>
      <c r="AW293" s="128"/>
      <c r="AX293" s="128"/>
      <c r="AY293" s="128"/>
      <c r="AZ293" s="128"/>
      <c r="BA293" s="128"/>
      <c r="BB293" s="128"/>
      <c r="BC293" s="128"/>
    </row>
    <row r="294" spans="31:55" x14ac:dyDescent="0.25">
      <c r="AE294" s="122"/>
      <c r="AF294" s="128"/>
      <c r="AG294" s="128"/>
      <c r="AH294" s="128"/>
      <c r="AI294" s="128"/>
      <c r="AJ294" s="128"/>
      <c r="AK294" s="128"/>
      <c r="AL294" s="128"/>
      <c r="AM294" s="128"/>
      <c r="AN294" s="128"/>
      <c r="AO294" s="128"/>
      <c r="AP294" s="128"/>
      <c r="AQ294" s="128"/>
      <c r="AR294" s="128"/>
      <c r="AS294" s="128"/>
      <c r="AT294" s="128"/>
      <c r="AU294" s="128"/>
      <c r="AV294" s="128"/>
      <c r="AW294" s="128"/>
      <c r="AX294" s="128"/>
      <c r="AY294" s="128"/>
      <c r="AZ294" s="128"/>
      <c r="BA294" s="128"/>
      <c r="BB294" s="128"/>
      <c r="BC294" s="128"/>
    </row>
    <row r="295" spans="31:55" x14ac:dyDescent="0.25">
      <c r="AE295" s="122"/>
      <c r="AF295" s="128"/>
      <c r="AG295" s="128"/>
      <c r="AH295" s="128"/>
      <c r="AI295" s="128"/>
      <c r="AJ295" s="128"/>
      <c r="AK295" s="128"/>
      <c r="AL295" s="128"/>
      <c r="AM295" s="128"/>
      <c r="AN295" s="128"/>
      <c r="AO295" s="128"/>
      <c r="AP295" s="128"/>
      <c r="AQ295" s="128"/>
      <c r="AR295" s="128"/>
      <c r="AS295" s="128"/>
      <c r="AT295" s="128"/>
      <c r="AU295" s="128"/>
      <c r="AV295" s="128"/>
      <c r="AW295" s="128"/>
      <c r="AX295" s="128"/>
      <c r="AY295" s="128"/>
      <c r="AZ295" s="128"/>
      <c r="BA295" s="128"/>
      <c r="BB295" s="128"/>
      <c r="BC295" s="128"/>
    </row>
    <row r="296" spans="31:55" x14ac:dyDescent="0.25">
      <c r="AE296" s="122"/>
      <c r="AF296" s="128"/>
      <c r="AG296" s="128"/>
      <c r="AH296" s="128"/>
      <c r="AI296" s="128"/>
      <c r="AJ296" s="128"/>
      <c r="AK296" s="128"/>
      <c r="AL296" s="128"/>
      <c r="AM296" s="128"/>
      <c r="AN296" s="128"/>
      <c r="AO296" s="128"/>
      <c r="AP296" s="128"/>
      <c r="AQ296" s="128"/>
      <c r="AR296" s="128"/>
      <c r="AS296" s="128"/>
      <c r="AT296" s="128"/>
      <c r="AU296" s="128"/>
      <c r="AV296" s="128"/>
      <c r="AW296" s="128"/>
      <c r="AX296" s="128"/>
      <c r="AY296" s="128"/>
      <c r="AZ296" s="128"/>
      <c r="BA296" s="128"/>
      <c r="BB296" s="128"/>
      <c r="BC296" s="128"/>
    </row>
    <row r="297" spans="31:55" x14ac:dyDescent="0.25">
      <c r="AE297" s="122"/>
      <c r="AF297" s="128"/>
      <c r="AG297" s="128"/>
      <c r="AH297" s="128"/>
      <c r="AI297" s="128"/>
      <c r="AJ297" s="128"/>
      <c r="AK297" s="128"/>
      <c r="AL297" s="128"/>
      <c r="AM297" s="128"/>
      <c r="AN297" s="128"/>
      <c r="AO297" s="128"/>
      <c r="AP297" s="128"/>
      <c r="AQ297" s="128"/>
      <c r="AR297" s="128"/>
      <c r="AS297" s="128"/>
      <c r="AT297" s="128"/>
      <c r="AU297" s="128"/>
      <c r="AV297" s="128"/>
      <c r="AW297" s="128"/>
      <c r="AX297" s="128"/>
      <c r="AY297" s="128"/>
      <c r="AZ297" s="128"/>
      <c r="BA297" s="128"/>
      <c r="BB297" s="128"/>
      <c r="BC297" s="128"/>
    </row>
    <row r="298" spans="31:55" x14ac:dyDescent="0.25">
      <c r="AE298" s="122"/>
      <c r="AF298" s="128"/>
      <c r="AG298" s="128"/>
      <c r="AH298" s="128"/>
      <c r="AI298" s="128"/>
      <c r="AJ298" s="128"/>
      <c r="AK298" s="128"/>
      <c r="AL298" s="128"/>
      <c r="AM298" s="128"/>
      <c r="AN298" s="128"/>
      <c r="AO298" s="128"/>
      <c r="AP298" s="128"/>
      <c r="AQ298" s="128"/>
      <c r="AR298" s="128"/>
      <c r="AS298" s="128"/>
      <c r="AT298" s="128"/>
      <c r="AU298" s="128"/>
      <c r="AV298" s="128"/>
      <c r="AW298" s="128"/>
      <c r="AX298" s="128"/>
      <c r="AY298" s="128"/>
      <c r="AZ298" s="128"/>
      <c r="BA298" s="128"/>
      <c r="BB298" s="128"/>
      <c r="BC298" s="128"/>
    </row>
    <row r="299" spans="31:55" x14ac:dyDescent="0.25">
      <c r="AE299" s="122"/>
      <c r="AF299" s="128"/>
      <c r="AG299" s="128"/>
      <c r="AH299" s="128"/>
      <c r="AI299" s="128"/>
      <c r="AJ299" s="128"/>
      <c r="AK299" s="128"/>
      <c r="AL299" s="128"/>
      <c r="AM299" s="128"/>
      <c r="AN299" s="128"/>
      <c r="AO299" s="128"/>
      <c r="AP299" s="128"/>
      <c r="AQ299" s="128"/>
      <c r="AR299" s="128"/>
      <c r="AS299" s="128"/>
      <c r="AT299" s="128"/>
      <c r="AU299" s="128"/>
      <c r="AV299" s="128"/>
      <c r="AW299" s="128"/>
      <c r="AX299" s="128"/>
      <c r="AY299" s="128"/>
      <c r="AZ299" s="128"/>
      <c r="BA299" s="128"/>
      <c r="BB299" s="128"/>
      <c r="BC299" s="128"/>
    </row>
    <row r="300" spans="31:55" x14ac:dyDescent="0.25">
      <c r="AE300" s="122"/>
      <c r="AF300" s="128"/>
      <c r="AG300" s="128"/>
      <c r="AH300" s="128"/>
      <c r="AI300" s="128"/>
      <c r="AJ300" s="128"/>
      <c r="AK300" s="128"/>
      <c r="AL300" s="128"/>
      <c r="AM300" s="128"/>
      <c r="AN300" s="128"/>
      <c r="AO300" s="128"/>
      <c r="AP300" s="128"/>
      <c r="AQ300" s="128"/>
      <c r="AR300" s="128"/>
      <c r="AS300" s="128"/>
      <c r="AT300" s="128"/>
      <c r="AU300" s="128"/>
      <c r="AV300" s="128"/>
      <c r="AW300" s="128"/>
      <c r="AX300" s="128"/>
      <c r="AY300" s="128"/>
      <c r="AZ300" s="128"/>
      <c r="BA300" s="128"/>
      <c r="BB300" s="128"/>
      <c r="BC300" s="128"/>
    </row>
    <row r="301" spans="31:55" x14ac:dyDescent="0.25">
      <c r="AE301" s="122"/>
      <c r="AF301" s="128"/>
      <c r="AG301" s="128"/>
      <c r="AH301" s="128"/>
      <c r="AI301" s="128"/>
      <c r="AJ301" s="128"/>
      <c r="AK301" s="128"/>
      <c r="AL301" s="128"/>
      <c r="AM301" s="128"/>
      <c r="AN301" s="128"/>
      <c r="AO301" s="128"/>
      <c r="AP301" s="128"/>
      <c r="AQ301" s="128"/>
      <c r="AR301" s="128"/>
      <c r="AS301" s="128"/>
      <c r="AT301" s="128"/>
      <c r="AU301" s="128"/>
      <c r="AV301" s="128"/>
      <c r="AW301" s="128"/>
      <c r="AX301" s="128"/>
      <c r="AY301" s="128"/>
      <c r="AZ301" s="128"/>
      <c r="BA301" s="128"/>
      <c r="BB301" s="128"/>
      <c r="BC301" s="128"/>
    </row>
    <row r="302" spans="31:55" x14ac:dyDescent="0.25">
      <c r="AE302" s="122"/>
      <c r="AF302" s="128"/>
      <c r="AG302" s="128"/>
      <c r="AH302" s="128"/>
      <c r="AI302" s="128"/>
      <c r="AJ302" s="128"/>
      <c r="AK302" s="128"/>
      <c r="AL302" s="128"/>
      <c r="AM302" s="128"/>
      <c r="AN302" s="128"/>
      <c r="AO302" s="128"/>
      <c r="AP302" s="128"/>
      <c r="AQ302" s="128"/>
      <c r="AR302" s="128"/>
      <c r="AS302" s="128"/>
      <c r="AT302" s="128"/>
      <c r="AU302" s="128"/>
      <c r="AV302" s="128"/>
      <c r="AW302" s="128"/>
      <c r="AX302" s="128"/>
      <c r="AY302" s="128"/>
      <c r="AZ302" s="128"/>
      <c r="BA302" s="128"/>
      <c r="BB302" s="128"/>
      <c r="BC302" s="128"/>
    </row>
    <row r="303" spans="31:55" x14ac:dyDescent="0.25">
      <c r="AE303" s="122"/>
      <c r="AF303" s="128"/>
      <c r="AG303" s="128"/>
      <c r="AH303" s="128"/>
      <c r="AI303" s="128"/>
      <c r="AJ303" s="128"/>
      <c r="AK303" s="128"/>
      <c r="AL303" s="128"/>
      <c r="AM303" s="128"/>
      <c r="AN303" s="128"/>
      <c r="AO303" s="128"/>
      <c r="AP303" s="128"/>
      <c r="AQ303" s="128"/>
      <c r="AR303" s="128"/>
      <c r="AS303" s="128"/>
      <c r="AT303" s="128"/>
      <c r="AU303" s="128"/>
      <c r="AV303" s="128"/>
      <c r="AW303" s="128"/>
      <c r="AX303" s="128"/>
      <c r="AY303" s="128"/>
      <c r="AZ303" s="128"/>
      <c r="BA303" s="128"/>
      <c r="BB303" s="128"/>
      <c r="BC303" s="128"/>
    </row>
    <row r="304" spans="31:55" x14ac:dyDescent="0.25">
      <c r="AE304" s="122"/>
      <c r="AF304" s="128"/>
      <c r="AG304" s="128"/>
      <c r="AH304" s="128"/>
      <c r="AI304" s="128"/>
      <c r="AJ304" s="128"/>
      <c r="AK304" s="128"/>
      <c r="AL304" s="128"/>
      <c r="AM304" s="128"/>
      <c r="AN304" s="128"/>
      <c r="AO304" s="128"/>
      <c r="AP304" s="128"/>
      <c r="AQ304" s="128"/>
      <c r="AR304" s="128"/>
      <c r="AS304" s="128"/>
      <c r="AT304" s="128"/>
      <c r="AU304" s="128"/>
      <c r="AV304" s="128"/>
      <c r="AW304" s="128"/>
      <c r="AX304" s="128"/>
      <c r="AY304" s="128"/>
      <c r="AZ304" s="128"/>
      <c r="BA304" s="128"/>
      <c r="BB304" s="128"/>
      <c r="BC304" s="128"/>
    </row>
    <row r="305" spans="31:55" x14ac:dyDescent="0.25">
      <c r="AE305" s="122"/>
      <c r="AF305" s="128"/>
      <c r="AG305" s="128"/>
      <c r="AH305" s="128"/>
      <c r="AI305" s="128"/>
      <c r="AJ305" s="128"/>
      <c r="AK305" s="128"/>
      <c r="AL305" s="128"/>
      <c r="AM305" s="128"/>
      <c r="AN305" s="128"/>
      <c r="AO305" s="128"/>
      <c r="AP305" s="128"/>
      <c r="AQ305" s="128"/>
      <c r="AR305" s="128"/>
      <c r="AS305" s="128"/>
      <c r="AT305" s="128"/>
      <c r="AU305" s="128"/>
      <c r="AV305" s="128"/>
      <c r="AW305" s="128"/>
      <c r="AX305" s="128"/>
      <c r="AY305" s="128"/>
      <c r="AZ305" s="128"/>
      <c r="BA305" s="128"/>
      <c r="BB305" s="128"/>
      <c r="BC305" s="128"/>
    </row>
    <row r="306" spans="31:55" x14ac:dyDescent="0.25">
      <c r="AE306" s="122"/>
      <c r="AF306" s="128"/>
      <c r="AG306" s="128"/>
      <c r="AH306" s="128"/>
      <c r="AI306" s="128"/>
      <c r="AJ306" s="128"/>
      <c r="AK306" s="128"/>
      <c r="AL306" s="128"/>
      <c r="AM306" s="128"/>
      <c r="AN306" s="128"/>
      <c r="AO306" s="128"/>
      <c r="AP306" s="128"/>
      <c r="AQ306" s="128"/>
      <c r="AR306" s="128"/>
      <c r="AS306" s="128"/>
      <c r="AT306" s="128"/>
      <c r="AU306" s="128"/>
      <c r="AV306" s="128"/>
      <c r="AW306" s="128"/>
      <c r="AX306" s="128"/>
      <c r="AY306" s="128"/>
      <c r="AZ306" s="128"/>
      <c r="BA306" s="128"/>
      <c r="BB306" s="128"/>
      <c r="BC306" s="128"/>
    </row>
    <row r="307" spans="31:55" x14ac:dyDescent="0.25">
      <c r="AE307" s="122"/>
      <c r="AF307" s="128"/>
      <c r="AG307" s="128"/>
      <c r="AH307" s="128"/>
      <c r="AI307" s="128"/>
      <c r="AJ307" s="128"/>
      <c r="AK307" s="128"/>
      <c r="AL307" s="128"/>
      <c r="AM307" s="128"/>
      <c r="AN307" s="128"/>
      <c r="AO307" s="128"/>
      <c r="AP307" s="128"/>
      <c r="AQ307" s="128"/>
      <c r="AR307" s="128"/>
      <c r="AS307" s="128"/>
      <c r="AT307" s="128"/>
      <c r="AU307" s="128"/>
      <c r="AV307" s="128"/>
      <c r="AW307" s="128"/>
      <c r="AX307" s="128"/>
      <c r="AY307" s="128"/>
      <c r="AZ307" s="128"/>
      <c r="BA307" s="128"/>
      <c r="BB307" s="128"/>
      <c r="BC307" s="128"/>
    </row>
    <row r="308" spans="31:55" x14ac:dyDescent="0.25">
      <c r="AE308" s="122"/>
      <c r="AF308" s="128"/>
      <c r="AG308" s="128"/>
      <c r="AH308" s="128"/>
      <c r="AI308" s="128"/>
      <c r="AJ308" s="128"/>
      <c r="AK308" s="128"/>
      <c r="AL308" s="128"/>
      <c r="AM308" s="128"/>
      <c r="AN308" s="128"/>
      <c r="AO308" s="128"/>
      <c r="AP308" s="128"/>
      <c r="AQ308" s="128"/>
      <c r="AR308" s="128"/>
      <c r="AS308" s="128"/>
      <c r="AT308" s="128"/>
      <c r="AU308" s="128"/>
      <c r="AV308" s="128"/>
      <c r="AW308" s="128"/>
      <c r="AX308" s="128"/>
      <c r="AY308" s="128"/>
      <c r="AZ308" s="128"/>
      <c r="BA308" s="128"/>
      <c r="BB308" s="128"/>
      <c r="BC308" s="128"/>
    </row>
    <row r="309" spans="31:55" x14ac:dyDescent="0.25">
      <c r="AE309" s="122"/>
      <c r="AF309" s="128"/>
      <c r="AG309" s="128"/>
      <c r="AH309" s="128"/>
      <c r="AI309" s="128"/>
      <c r="AJ309" s="128"/>
      <c r="AK309" s="128"/>
      <c r="AL309" s="128"/>
      <c r="AM309" s="128"/>
      <c r="AN309" s="128"/>
      <c r="AO309" s="128"/>
      <c r="AP309" s="128"/>
      <c r="AQ309" s="128"/>
      <c r="AR309" s="128"/>
      <c r="AS309" s="128"/>
      <c r="AT309" s="128"/>
      <c r="AU309" s="128"/>
      <c r="AV309" s="128"/>
      <c r="AW309" s="128"/>
      <c r="AX309" s="128"/>
      <c r="AY309" s="128"/>
      <c r="AZ309" s="128"/>
      <c r="BA309" s="128"/>
      <c r="BB309" s="128"/>
      <c r="BC309" s="128"/>
    </row>
    <row r="310" spans="31:55" x14ac:dyDescent="0.25">
      <c r="AE310" s="122"/>
      <c r="AF310" s="128"/>
      <c r="AG310" s="128"/>
      <c r="AH310" s="128"/>
      <c r="AI310" s="128"/>
      <c r="AJ310" s="128"/>
      <c r="AK310" s="128"/>
      <c r="AL310" s="128"/>
      <c r="AM310" s="128"/>
      <c r="AN310" s="128"/>
      <c r="AO310" s="128"/>
      <c r="AP310" s="128"/>
      <c r="AQ310" s="128"/>
      <c r="AR310" s="128"/>
      <c r="AS310" s="128"/>
      <c r="AT310" s="128"/>
      <c r="AU310" s="128"/>
      <c r="AV310" s="128"/>
      <c r="AW310" s="128"/>
      <c r="AX310" s="128"/>
      <c r="AY310" s="128"/>
      <c r="AZ310" s="128"/>
      <c r="BA310" s="128"/>
      <c r="BB310" s="128"/>
      <c r="BC310" s="128"/>
    </row>
    <row r="311" spans="31:55" x14ac:dyDescent="0.25">
      <c r="AE311" s="122"/>
      <c r="AF311" s="128"/>
      <c r="AG311" s="128"/>
      <c r="AH311" s="128"/>
      <c r="AI311" s="128"/>
      <c r="AJ311" s="128"/>
      <c r="AK311" s="128"/>
      <c r="AL311" s="128"/>
      <c r="AM311" s="128"/>
      <c r="AN311" s="128"/>
      <c r="AO311" s="128"/>
      <c r="AP311" s="128"/>
      <c r="AQ311" s="128"/>
      <c r="AR311" s="128"/>
      <c r="AS311" s="128"/>
      <c r="AT311" s="128"/>
      <c r="AU311" s="128"/>
      <c r="AV311" s="128"/>
      <c r="AW311" s="128"/>
      <c r="AX311" s="128"/>
      <c r="AY311" s="128"/>
      <c r="AZ311" s="128"/>
      <c r="BA311" s="128"/>
      <c r="BB311" s="128"/>
      <c r="BC311" s="128"/>
    </row>
    <row r="312" spans="31:55" x14ac:dyDescent="0.25">
      <c r="AE312" s="122"/>
      <c r="AF312" s="128"/>
      <c r="AG312" s="128"/>
      <c r="AH312" s="128"/>
      <c r="AI312" s="128"/>
      <c r="AJ312" s="128"/>
      <c r="AK312" s="128"/>
      <c r="AL312" s="128"/>
      <c r="AM312" s="128"/>
      <c r="AN312" s="128"/>
      <c r="AO312" s="128"/>
      <c r="AP312" s="128"/>
      <c r="AQ312" s="128"/>
      <c r="AR312" s="128"/>
      <c r="AS312" s="128"/>
      <c r="AT312" s="128"/>
      <c r="AU312" s="128"/>
      <c r="AV312" s="128"/>
      <c r="AW312" s="128"/>
      <c r="AX312" s="128"/>
      <c r="AY312" s="128"/>
      <c r="AZ312" s="128"/>
      <c r="BA312" s="128"/>
      <c r="BB312" s="128"/>
      <c r="BC312" s="128"/>
    </row>
    <row r="313" spans="31:55" x14ac:dyDescent="0.25">
      <c r="AE313" s="122"/>
      <c r="AF313" s="128"/>
      <c r="AG313" s="128"/>
      <c r="AH313" s="128"/>
      <c r="AI313" s="128"/>
      <c r="AJ313" s="128"/>
      <c r="AK313" s="128"/>
      <c r="AL313" s="128"/>
      <c r="AM313" s="128"/>
      <c r="AN313" s="128"/>
      <c r="AO313" s="128"/>
      <c r="AP313" s="128"/>
      <c r="AQ313" s="128"/>
      <c r="AR313" s="128"/>
      <c r="AS313" s="128"/>
      <c r="AT313" s="128"/>
      <c r="AU313" s="128"/>
      <c r="AV313" s="128"/>
      <c r="AW313" s="128"/>
      <c r="AX313" s="128"/>
      <c r="AY313" s="128"/>
      <c r="AZ313" s="128"/>
      <c r="BA313" s="128"/>
      <c r="BB313" s="128"/>
      <c r="BC313" s="128"/>
    </row>
    <row r="314" spans="31:55" x14ac:dyDescent="0.25">
      <c r="AE314" s="122"/>
      <c r="AF314" s="128"/>
      <c r="AG314" s="128"/>
      <c r="AH314" s="128"/>
      <c r="AI314" s="128"/>
      <c r="AJ314" s="128"/>
      <c r="AK314" s="128"/>
      <c r="AL314" s="128"/>
      <c r="AM314" s="128"/>
      <c r="AN314" s="128"/>
      <c r="AO314" s="128"/>
      <c r="AP314" s="128"/>
      <c r="AQ314" s="128"/>
      <c r="AR314" s="128"/>
      <c r="AS314" s="128"/>
      <c r="AT314" s="128"/>
      <c r="AU314" s="128"/>
      <c r="AV314" s="128"/>
      <c r="AW314" s="128"/>
      <c r="AX314" s="128"/>
      <c r="AY314" s="128"/>
      <c r="AZ314" s="128"/>
      <c r="BA314" s="128"/>
      <c r="BB314" s="128"/>
      <c r="BC314" s="128"/>
    </row>
    <row r="315" spans="31:55" x14ac:dyDescent="0.25">
      <c r="AE315" s="122"/>
      <c r="AF315" s="128"/>
      <c r="AG315" s="128"/>
      <c r="AH315" s="128"/>
      <c r="AI315" s="128"/>
      <c r="AJ315" s="128"/>
      <c r="AK315" s="128"/>
      <c r="AL315" s="128"/>
      <c r="AM315" s="128"/>
      <c r="AN315" s="128"/>
      <c r="AO315" s="128"/>
      <c r="AP315" s="128"/>
      <c r="AQ315" s="128"/>
      <c r="AR315" s="128"/>
      <c r="AS315" s="128"/>
      <c r="AT315" s="128"/>
      <c r="AU315" s="128"/>
      <c r="AV315" s="128"/>
      <c r="AW315" s="128"/>
      <c r="AX315" s="128"/>
      <c r="AY315" s="128"/>
      <c r="AZ315" s="128"/>
      <c r="BA315" s="128"/>
      <c r="BB315" s="128"/>
      <c r="BC315" s="128"/>
    </row>
    <row r="316" spans="31:55" x14ac:dyDescent="0.25">
      <c r="AE316" s="122"/>
      <c r="AF316" s="128"/>
      <c r="AG316" s="128"/>
      <c r="AH316" s="128"/>
      <c r="AI316" s="128"/>
      <c r="AJ316" s="128"/>
      <c r="AK316" s="128"/>
      <c r="AL316" s="128"/>
      <c r="AM316" s="128"/>
      <c r="AN316" s="128"/>
      <c r="AO316" s="128"/>
      <c r="AP316" s="128"/>
      <c r="AQ316" s="128"/>
      <c r="AR316" s="128"/>
      <c r="AS316" s="128"/>
      <c r="AT316" s="128"/>
      <c r="AU316" s="128"/>
      <c r="AV316" s="128"/>
      <c r="AW316" s="128"/>
      <c r="AX316" s="128"/>
      <c r="AY316" s="128"/>
      <c r="AZ316" s="128"/>
      <c r="BA316" s="128"/>
      <c r="BB316" s="128"/>
      <c r="BC316" s="128"/>
    </row>
    <row r="317" spans="31:55" x14ac:dyDescent="0.25">
      <c r="AE317" s="122"/>
      <c r="AF317" s="128"/>
      <c r="AG317" s="128"/>
      <c r="AH317" s="128"/>
      <c r="AI317" s="128"/>
      <c r="AJ317" s="128"/>
      <c r="AK317" s="128"/>
      <c r="AL317" s="128"/>
      <c r="AM317" s="128"/>
      <c r="AN317" s="128"/>
      <c r="AO317" s="128"/>
      <c r="AP317" s="128"/>
      <c r="AQ317" s="128"/>
      <c r="AR317" s="128"/>
      <c r="AS317" s="128"/>
      <c r="AT317" s="128"/>
      <c r="AU317" s="128"/>
      <c r="AV317" s="128"/>
      <c r="AW317" s="128"/>
      <c r="AX317" s="128"/>
      <c r="AY317" s="128"/>
      <c r="AZ317" s="128"/>
      <c r="BA317" s="128"/>
      <c r="BB317" s="128"/>
      <c r="BC317" s="128"/>
    </row>
    <row r="318" spans="31:55" x14ac:dyDescent="0.25">
      <c r="AE318" s="122"/>
      <c r="AF318" s="128"/>
      <c r="AG318" s="128"/>
      <c r="AH318" s="128"/>
      <c r="AI318" s="128"/>
      <c r="AJ318" s="128"/>
      <c r="AK318" s="128"/>
      <c r="AL318" s="128"/>
      <c r="AM318" s="128"/>
      <c r="AN318" s="128"/>
      <c r="AO318" s="128"/>
      <c r="AP318" s="128"/>
      <c r="AQ318" s="128"/>
      <c r="AR318" s="128"/>
      <c r="AS318" s="128"/>
      <c r="AT318" s="128"/>
      <c r="AU318" s="128"/>
      <c r="AV318" s="128"/>
      <c r="AW318" s="128"/>
      <c r="AX318" s="128"/>
      <c r="AY318" s="128"/>
      <c r="AZ318" s="128"/>
      <c r="BA318" s="128"/>
      <c r="BB318" s="128"/>
      <c r="BC318" s="128"/>
    </row>
    <row r="319" spans="31:55" x14ac:dyDescent="0.25">
      <c r="AE319" s="122"/>
      <c r="AF319" s="128"/>
      <c r="AG319" s="128"/>
      <c r="AH319" s="128"/>
      <c r="AI319" s="128"/>
      <c r="AJ319" s="128"/>
      <c r="AK319" s="128"/>
      <c r="AL319" s="128"/>
      <c r="AM319" s="128"/>
      <c r="AN319" s="128"/>
      <c r="AO319" s="128"/>
      <c r="AP319" s="128"/>
      <c r="AQ319" s="128"/>
      <c r="AR319" s="128"/>
      <c r="AS319" s="128"/>
      <c r="AT319" s="128"/>
      <c r="AU319" s="128"/>
      <c r="AV319" s="128"/>
      <c r="AW319" s="128"/>
      <c r="AX319" s="128"/>
      <c r="AY319" s="128"/>
      <c r="AZ319" s="128"/>
      <c r="BA319" s="128"/>
      <c r="BB319" s="128"/>
      <c r="BC319" s="128"/>
    </row>
    <row r="320" spans="31:55" x14ac:dyDescent="0.25">
      <c r="AE320" s="122"/>
      <c r="AF320" s="128"/>
      <c r="AG320" s="128"/>
      <c r="AH320" s="128"/>
      <c r="AI320" s="128"/>
      <c r="AJ320" s="128"/>
      <c r="AK320" s="128"/>
      <c r="AL320" s="128"/>
      <c r="AM320" s="128"/>
      <c r="AN320" s="128"/>
      <c r="AO320" s="128"/>
      <c r="AP320" s="128"/>
      <c r="AQ320" s="128"/>
      <c r="AR320" s="128"/>
      <c r="AS320" s="128"/>
      <c r="AT320" s="128"/>
      <c r="AU320" s="128"/>
      <c r="AV320" s="128"/>
      <c r="AW320" s="128"/>
      <c r="AX320" s="128"/>
      <c r="AY320" s="128"/>
      <c r="AZ320" s="128"/>
      <c r="BA320" s="128"/>
      <c r="BB320" s="128"/>
      <c r="BC320" s="128"/>
    </row>
    <row r="321" spans="31:55" x14ac:dyDescent="0.25">
      <c r="AE321" s="122"/>
      <c r="AF321" s="128"/>
      <c r="AG321" s="128"/>
      <c r="AH321" s="128"/>
      <c r="AI321" s="128"/>
      <c r="AJ321" s="128"/>
      <c r="AK321" s="128"/>
      <c r="AL321" s="128"/>
      <c r="AM321" s="128"/>
      <c r="AN321" s="128"/>
      <c r="AO321" s="128"/>
      <c r="AP321" s="128"/>
      <c r="AQ321" s="128"/>
      <c r="AR321" s="128"/>
      <c r="AS321" s="128"/>
      <c r="AT321" s="128"/>
      <c r="AU321" s="128"/>
      <c r="AV321" s="128"/>
      <c r="AW321" s="128"/>
      <c r="AX321" s="128"/>
      <c r="AY321" s="128"/>
      <c r="AZ321" s="128"/>
      <c r="BA321" s="128"/>
      <c r="BB321" s="128"/>
      <c r="BC321" s="128"/>
    </row>
    <row r="322" spans="31:55" x14ac:dyDescent="0.25">
      <c r="AE322" s="122"/>
      <c r="AF322" s="128"/>
      <c r="AG322" s="128"/>
      <c r="AH322" s="128"/>
      <c r="AI322" s="128"/>
      <c r="AJ322" s="128"/>
      <c r="AK322" s="128"/>
      <c r="AL322" s="128"/>
      <c r="AM322" s="128"/>
      <c r="AN322" s="128"/>
      <c r="AO322" s="128"/>
      <c r="AP322" s="128"/>
      <c r="AQ322" s="128"/>
      <c r="AR322" s="128"/>
      <c r="AS322" s="128"/>
      <c r="AT322" s="128"/>
      <c r="AU322" s="128"/>
      <c r="AV322" s="128"/>
      <c r="AW322" s="128"/>
      <c r="AX322" s="128"/>
      <c r="AY322" s="128"/>
      <c r="AZ322" s="128"/>
      <c r="BA322" s="128"/>
      <c r="BB322" s="128"/>
      <c r="BC322" s="128"/>
    </row>
    <row r="323" spans="31:55" x14ac:dyDescent="0.25">
      <c r="AE323" s="122"/>
      <c r="AF323" s="128"/>
      <c r="AG323" s="128"/>
      <c r="AH323" s="128"/>
      <c r="AI323" s="128"/>
      <c r="AJ323" s="128"/>
      <c r="AK323" s="128"/>
      <c r="AL323" s="128"/>
      <c r="AM323" s="128"/>
      <c r="AN323" s="128"/>
      <c r="AO323" s="128"/>
      <c r="AP323" s="128"/>
      <c r="AQ323" s="128"/>
      <c r="AR323" s="128"/>
      <c r="AS323" s="128"/>
      <c r="AT323" s="128"/>
      <c r="AU323" s="128"/>
      <c r="AV323" s="128"/>
      <c r="AW323" s="128"/>
      <c r="AX323" s="128"/>
      <c r="AY323" s="128"/>
      <c r="AZ323" s="128"/>
      <c r="BA323" s="128"/>
      <c r="BB323" s="128"/>
      <c r="BC323" s="128"/>
    </row>
    <row r="324" spans="31:55" x14ac:dyDescent="0.25">
      <c r="AE324" s="122"/>
      <c r="AF324" s="128"/>
      <c r="AG324" s="128"/>
      <c r="AH324" s="128"/>
      <c r="AI324" s="128"/>
      <c r="AJ324" s="128"/>
      <c r="AK324" s="128"/>
      <c r="AL324" s="128"/>
      <c r="AM324" s="128"/>
      <c r="AN324" s="128"/>
      <c r="AO324" s="128"/>
      <c r="AP324" s="128"/>
      <c r="AQ324" s="128"/>
      <c r="AR324" s="128"/>
      <c r="AS324" s="128"/>
      <c r="AT324" s="128"/>
      <c r="AU324" s="128"/>
      <c r="AV324" s="128"/>
      <c r="AW324" s="128"/>
      <c r="AX324" s="128"/>
      <c r="AY324" s="128"/>
      <c r="AZ324" s="128"/>
      <c r="BA324" s="128"/>
      <c r="BB324" s="128"/>
      <c r="BC324" s="128"/>
    </row>
    <row r="325" spans="31:55" x14ac:dyDescent="0.25">
      <c r="AE325" s="122"/>
      <c r="AF325" s="128"/>
      <c r="AG325" s="128"/>
      <c r="AH325" s="128"/>
      <c r="AI325" s="128"/>
      <c r="AJ325" s="128"/>
      <c r="AK325" s="128"/>
      <c r="AL325" s="128"/>
      <c r="AM325" s="128"/>
      <c r="AN325" s="128"/>
      <c r="AO325" s="128"/>
      <c r="AP325" s="128"/>
      <c r="AQ325" s="128"/>
      <c r="AR325" s="128"/>
      <c r="AS325" s="128"/>
      <c r="AT325" s="128"/>
      <c r="AU325" s="128"/>
      <c r="AV325" s="128"/>
      <c r="AW325" s="128"/>
      <c r="AX325" s="128"/>
      <c r="AY325" s="128"/>
      <c r="AZ325" s="128"/>
      <c r="BA325" s="128"/>
      <c r="BB325" s="128"/>
      <c r="BC325" s="128"/>
    </row>
    <row r="326" spans="31:55" x14ac:dyDescent="0.25">
      <c r="AE326" s="122"/>
      <c r="AF326" s="128"/>
      <c r="AG326" s="128"/>
      <c r="AH326" s="128"/>
      <c r="AI326" s="128"/>
      <c r="AJ326" s="128"/>
      <c r="AK326" s="128"/>
      <c r="AL326" s="128"/>
      <c r="AM326" s="128"/>
      <c r="AN326" s="128"/>
      <c r="AO326" s="128"/>
      <c r="AP326" s="128"/>
      <c r="AQ326" s="128"/>
      <c r="AR326" s="128"/>
      <c r="AS326" s="128"/>
      <c r="AT326" s="128"/>
      <c r="AU326" s="128"/>
      <c r="AV326" s="128"/>
      <c r="AW326" s="128"/>
      <c r="AX326" s="128"/>
      <c r="AY326" s="128"/>
      <c r="AZ326" s="128"/>
      <c r="BA326" s="128"/>
      <c r="BB326" s="128"/>
      <c r="BC326" s="128"/>
    </row>
  </sheetData>
  <mergeCells count="109">
    <mergeCell ref="A84:B84"/>
    <mergeCell ref="C85:D85"/>
    <mergeCell ref="A76:A78"/>
    <mergeCell ref="B76:B78"/>
    <mergeCell ref="D76:D78"/>
    <mergeCell ref="A80:A82"/>
    <mergeCell ref="B80:B82"/>
    <mergeCell ref="D80:D82"/>
    <mergeCell ref="A69:A71"/>
    <mergeCell ref="B69:B71"/>
    <mergeCell ref="D69:D71"/>
    <mergeCell ref="A73:A74"/>
    <mergeCell ref="B73:B74"/>
    <mergeCell ref="D73:D74"/>
    <mergeCell ref="A59:A66"/>
    <mergeCell ref="B59:B66"/>
    <mergeCell ref="D59:D66"/>
    <mergeCell ref="A67:A68"/>
    <mergeCell ref="B67:B68"/>
    <mergeCell ref="D67:D68"/>
    <mergeCell ref="A48:A49"/>
    <mergeCell ref="B48:B49"/>
    <mergeCell ref="D48:D49"/>
    <mergeCell ref="A50:A52"/>
    <mergeCell ref="B50:B52"/>
    <mergeCell ref="D50:D52"/>
    <mergeCell ref="A31:A32"/>
    <mergeCell ref="B31:B32"/>
    <mergeCell ref="D31:D32"/>
    <mergeCell ref="A25:A26"/>
    <mergeCell ref="B25:B26"/>
    <mergeCell ref="D25:D26"/>
    <mergeCell ref="A28:A29"/>
    <mergeCell ref="B28:B29"/>
    <mergeCell ref="D28:D29"/>
    <mergeCell ref="A17:A18"/>
    <mergeCell ref="B17:B18"/>
    <mergeCell ref="D17:D18"/>
    <mergeCell ref="A21:A22"/>
    <mergeCell ref="B21:B22"/>
    <mergeCell ref="D21:D22"/>
    <mergeCell ref="A13:A14"/>
    <mergeCell ref="B13:B14"/>
    <mergeCell ref="D13:D14"/>
    <mergeCell ref="A15:A16"/>
    <mergeCell ref="B15:B16"/>
    <mergeCell ref="D15:D16"/>
    <mergeCell ref="BB4:BB5"/>
    <mergeCell ref="BC4:BC5"/>
    <mergeCell ref="A9:A10"/>
    <mergeCell ref="B9:B10"/>
    <mergeCell ref="D9:D10"/>
    <mergeCell ref="AR4:AR5"/>
    <mergeCell ref="AS4:AT4"/>
    <mergeCell ref="AU4:AU5"/>
    <mergeCell ref="AV4:AV5"/>
    <mergeCell ref="AW4:AW5"/>
    <mergeCell ref="AX4:AX5"/>
    <mergeCell ref="AL4:AL5"/>
    <mergeCell ref="AM4:AM5"/>
    <mergeCell ref="AN4:AN5"/>
    <mergeCell ref="AO4:AO5"/>
    <mergeCell ref="AP4:AP5"/>
    <mergeCell ref="AQ4:AQ5"/>
    <mergeCell ref="AF4:AF5"/>
    <mergeCell ref="AG4:AG5"/>
    <mergeCell ref="AH4:AH5"/>
    <mergeCell ref="AI4:AI5"/>
    <mergeCell ref="AJ4:AJ5"/>
    <mergeCell ref="BF2:BF5"/>
    <mergeCell ref="J2:J5"/>
    <mergeCell ref="K2:K5"/>
    <mergeCell ref="L2:L5"/>
    <mergeCell ref="M2:BC2"/>
    <mergeCell ref="BD2:BD5"/>
    <mergeCell ref="BE2:BE5"/>
    <mergeCell ref="M3:M5"/>
    <mergeCell ref="P3:P5"/>
    <mergeCell ref="S3:S5"/>
    <mergeCell ref="V3:V5"/>
    <mergeCell ref="AK4:AK5"/>
    <mergeCell ref="W4:W5"/>
    <mergeCell ref="X4:X5"/>
    <mergeCell ref="Z4:Z5"/>
    <mergeCell ref="AA4:AA5"/>
    <mergeCell ref="AC4:AC5"/>
    <mergeCell ref="AD4:AD5"/>
    <mergeCell ref="Y3:Y5"/>
    <mergeCell ref="AB3:AB5"/>
    <mergeCell ref="AE3:AE5"/>
    <mergeCell ref="AI3:BA3"/>
    <mergeCell ref="AY4:AY5"/>
    <mergeCell ref="AZ4:BA4"/>
    <mergeCell ref="A1:BA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N4:N5"/>
    <mergeCell ref="O4:O5"/>
    <mergeCell ref="Q4:Q5"/>
    <mergeCell ref="R4:R5"/>
    <mergeCell ref="T4:T5"/>
    <mergeCell ref="U4:U5"/>
  </mergeCells>
  <printOptions horizontalCentered="1"/>
  <pageMargins left="0" right="0" top="0" bottom="0" header="0" footer="0"/>
  <pageSetup paperSize="9" scale="66" orientation="landscape" r:id="rId1"/>
  <headerFooter alignWithMargins="0"/>
  <colBreaks count="1" manualBreakCount="1">
    <brk id="43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на 19 год )</vt:lpstr>
      <vt:lpstr>'расчет на 19 год )'!Заголовки_для_печати</vt:lpstr>
      <vt:lpstr>'расчет на 19 год )'!Область_печати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Шахрузат Алискантиева</cp:lastModifiedBy>
  <dcterms:created xsi:type="dcterms:W3CDTF">2018-07-20T07:42:41Z</dcterms:created>
  <dcterms:modified xsi:type="dcterms:W3CDTF">2018-08-22T13:22:28Z</dcterms:modified>
</cp:coreProperties>
</file>