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BMEN\COMMON\Ш.Х. Магомедов\2018\Динамика\"/>
    </mc:Choice>
  </mc:AlternateContent>
  <bookViews>
    <workbookView xWindow="0" yWindow="0" windowWidth="20130" windowHeight="724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D27" i="1"/>
  <c r="B28" i="1"/>
  <c r="B26" i="1" s="1"/>
  <c r="B31" i="1"/>
  <c r="B30" i="1"/>
  <c r="B29" i="1"/>
  <c r="B27" i="1"/>
  <c r="B25" i="1"/>
  <c r="B22" i="1"/>
  <c r="B21" i="1"/>
  <c r="B16" i="1"/>
  <c r="B7" i="1"/>
  <c r="B6" i="1"/>
  <c r="B5" i="1"/>
  <c r="B4" i="1"/>
  <c r="D32" i="1" l="1"/>
  <c r="E16" i="1" s="1"/>
  <c r="F33" i="1"/>
  <c r="F32" i="1"/>
  <c r="G14" i="1" s="1"/>
  <c r="B32" i="1"/>
  <c r="C27" i="1" s="1"/>
  <c r="B33" i="1"/>
  <c r="E14" i="1"/>
  <c r="G25" i="1"/>
  <c r="E4" i="1"/>
  <c r="E6" i="1"/>
  <c r="E22" i="1"/>
  <c r="E7" i="1"/>
  <c r="E25" i="1"/>
  <c r="D33" i="1"/>
  <c r="E33" i="1" s="1"/>
  <c r="E10" i="1" l="1"/>
  <c r="E21" i="1"/>
  <c r="G22" i="1"/>
  <c r="E28" i="1"/>
  <c r="E32" i="1" s="1"/>
  <c r="E31" i="1"/>
  <c r="E5" i="1"/>
  <c r="E29" i="1"/>
  <c r="E27" i="1"/>
  <c r="E30" i="1"/>
  <c r="E26" i="1"/>
  <c r="G7" i="1"/>
  <c r="G30" i="1"/>
  <c r="G29" i="1"/>
  <c r="G16" i="1"/>
  <c r="G5" i="1"/>
  <c r="C16" i="1"/>
  <c r="G28" i="1"/>
  <c r="C22" i="1"/>
  <c r="C26" i="1"/>
  <c r="C33" i="1"/>
  <c r="G4" i="1"/>
  <c r="G6" i="1"/>
  <c r="G33" i="1"/>
  <c r="G31" i="1"/>
  <c r="G27" i="1"/>
  <c r="G21" i="1"/>
  <c r="G10" i="1"/>
  <c r="G26" i="1"/>
  <c r="C25" i="1"/>
  <c r="C7" i="1"/>
  <c r="C14" i="1"/>
  <c r="C31" i="1"/>
  <c r="C30" i="1"/>
  <c r="C29" i="1"/>
  <c r="C6" i="1"/>
  <c r="C28" i="1"/>
  <c r="C10" i="1"/>
  <c r="C5" i="1"/>
  <c r="C4" i="1"/>
  <c r="C21" i="1"/>
  <c r="C32" i="1" l="1"/>
  <c r="G32" i="1"/>
</calcChain>
</file>

<file path=xl/sharedStrings.xml><?xml version="1.0" encoding="utf-8"?>
<sst xmlns="http://schemas.openxmlformats.org/spreadsheetml/2006/main" count="36" uniqueCount="34">
  <si>
    <t xml:space="preserve">Наименование разделов 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</si>
  <si>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</si>
  <si>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</si>
  <si>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</si>
  <si>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</si>
  <si>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</si>
  <si>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Топливно-энергетический комплекс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</si>
  <si>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</si>
  <si>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</si>
  <si>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</si>
  <si>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</si>
  <si>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</si>
  <si>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</si>
  <si>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</si>
  <si>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</si>
  <si>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</si>
  <si>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</si>
  <si>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</si>
  <si>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</si>
  <si>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ОБРАЗОВАНИЕ</t>
  </si>
  <si>
    <t>Дошкольное образование</t>
  </si>
  <si>
    <t>Общее образование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</si>
  <si>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</si>
  <si>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</si>
  <si>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</si>
  <si>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</si>
  <si>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млн рублей</t>
  </si>
  <si>
    <t>РАСХОДЫ - всего</t>
  </si>
  <si>
    <t xml:space="preserve">Уд вес в общих расходах (%)  </t>
  </si>
  <si>
    <t xml:space="preserve">Исполнение бюджета - структура расходов в 2015-2017 годах </t>
  </si>
  <si>
    <t>ЗДРАВООХРАНЕНИЕ (без ФОМСа)</t>
  </si>
  <si>
    <t>СОЦИАЛЬНАЯ ПОЛИТИКА (без ФОМСа)</t>
  </si>
  <si>
    <t>ФОМС</t>
  </si>
  <si>
    <t>в т.ч. социально-культурная сфера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</si>
</sst>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 applyAlignment="1">
      <alignment wrapText="1"/>
    </xf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horizontal="left" vertical="center" wrapText="1" shrinkToFit="1"/>
    </xf>
    <xf numFmtId="49" fontId="5" fillId="0" borderId="6" xfId="0" applyNumberFormat="1" applyFont="1" applyBorder="1" applyAlignment="1">
      <alignment horizontal="left" vertical="center" wrapText="1" shrinkToFit="1"/>
    </xf>
    <xf numFmtId="49" fontId="3" fillId="0" borderId="6" xfId="0" applyNumberFormat="1" applyFont="1" applyBorder="1" applyAlignment="1">
      <alignment horizontal="left" vertical="center" wrapText="1" shrinkToFit="1"/>
    </xf>
    <xf numFmtId="2" fontId="1" fillId="0" borderId="5" xfId="0" applyNumberFormat="1" applyFont="1" applyBorder="1" applyAlignment="1">
      <alignment wrapText="1"/>
    </xf>
    <xf numFmtId="165" fontId="1" fillId="0" borderId="5" xfId="0" applyNumberFormat="1" applyFont="1" applyBorder="1" applyAlignment="1">
      <alignment wrapText="1"/>
    </xf>
    <xf numFmtId="164" fontId="6" fillId="0" borderId="7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49" fontId="5" fillId="0" borderId="9" xfId="0" applyNumberFormat="1" applyFont="1" applyFill="1" applyBorder="1" applyAlignment="1">
      <alignment horizontal="left" vertical="center" wrapText="1" shrinkToFit="1"/>
    </xf>
    <xf numFmtId="164" fontId="7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Normal="100" workbookViewId="0">
      <selection activeCell="M26" sqref="M26"/>
    </sheetView>
  </sheetViews>
  <sheetFormatPr defaultRowHeight="15" x14ac:dyDescent="0.25"/>
  <cols>
    <col min="1" max="1" width="29.28515625" customWidth="1"/>
    <col min="2" max="2" width="15.28515625" customWidth="1"/>
    <col min="3" max="3" width="10.85546875" customWidth="1"/>
    <col min="4" max="4" width="11.7109375" customWidth="1"/>
    <col min="5" max="5" width="10.5703125" customWidth="1"/>
    <col min="6" max="6" width="14.42578125" customWidth="1"/>
    <col min="7" max="7" width="11" customWidth="1"/>
    <col min="8" max="8" width="8.85546875" customWidth="1"/>
  </cols>
  <sheetData>
    <row r="1" spans="1:7" ht="28.15" customHeight="1" x14ac:dyDescent="0.25">
      <c r="A1" s="19" t="s">
        <v>29</v>
      </c>
      <c r="B1" s="19"/>
      <c r="C1" s="19"/>
      <c r="D1" s="19"/>
      <c r="E1" s="19"/>
      <c r="F1" s="19"/>
      <c r="G1" s="19"/>
    </row>
    <row r="2" spans="1:7" ht="15.75" thickBot="1" x14ac:dyDescent="0.3">
      <c r="A2" s="20" t="s">
        <v>26</v>
      </c>
      <c r="B2" s="20"/>
      <c r="C2" s="20"/>
      <c r="D2" s="20"/>
      <c r="E2" s="20"/>
      <c r="F2" s="20"/>
      <c r="G2" s="20"/>
    </row>
    <row r="3" spans="1:7" ht="62.45" customHeight="1" x14ac:dyDescent="0.25">
      <c r="A3" s="3" t="s">
        <v>0</v>
      </c>
      <c r="B3" s="4">
        <v>2015</v>
      </c>
      <c r="C3" s="5" t="s">
        <v>28</v>
      </c>
      <c r="D3" s="4">
        <v>2016</v>
      </c>
      <c r="E3" s="5" t="s">
        <v>28</v>
      </c>
      <c r="F3" s="4">
        <v>2017</v>
      </c>
      <c r="G3" s="5" t="s">
        <v>28</v>
      </c>
    </row>
    <row r="4" spans="1:7" ht="25.5" x14ac:dyDescent="0.3">
      <c r="A4" s="7" t="s">
        <v>1</v>
      </c>
      <c r="B4" s="12">
        <f>6517558107.79/1000000</f>
        <v>6517.5581077899997</v>
      </c>
      <c r="C4" s="11">
        <f>B4/B32*100</f>
        <v>6.8873598596656356</v>
      </c>
      <c r="D4" s="12">
        <v>6418.1170000000002</v>
      </c>
      <c r="E4" s="11">
        <f>D4/D32*100</f>
        <v>6.6679621407533363</v>
      </c>
      <c r="F4" s="12">
        <v>7151.79</v>
      </c>
      <c r="G4" s="11">
        <f>F4/F32*100</f>
        <v>6.9044504892340708</v>
      </c>
    </row>
    <row r="5" spans="1:7" ht="18.75" x14ac:dyDescent="0.3">
      <c r="A5" s="7" t="s">
        <v>2</v>
      </c>
      <c r="B5" s="12">
        <f>49668848.44/1000000</f>
        <v>49.668848439999998</v>
      </c>
      <c r="C5" s="11">
        <f>B5/B32*100</f>
        <v>5.2487024643876695E-2</v>
      </c>
      <c r="D5" s="12">
        <v>58.841000000000001</v>
      </c>
      <c r="E5" s="11">
        <f>D5/D32*100</f>
        <v>6.1131568702170284E-2</v>
      </c>
      <c r="F5" s="12">
        <v>58.26</v>
      </c>
      <c r="G5" s="10">
        <f>F5/F32*100</f>
        <v>5.6245119823537457E-2</v>
      </c>
    </row>
    <row r="6" spans="1:7" ht="51" x14ac:dyDescent="0.3">
      <c r="A6" s="7" t="s">
        <v>3</v>
      </c>
      <c r="B6" s="12">
        <f>800107667.57/1000000</f>
        <v>800.1076675700001</v>
      </c>
      <c r="C6" s="11">
        <f>B6/B32*100</f>
        <v>0.84550522479359713</v>
      </c>
      <c r="D6" s="12">
        <v>773.154</v>
      </c>
      <c r="E6" s="11">
        <f>D6/D32*100</f>
        <v>0.80325142109001835</v>
      </c>
      <c r="F6" s="12">
        <v>837.13</v>
      </c>
      <c r="G6" s="11">
        <f>F6/F32*100</f>
        <v>0.80817846134359617</v>
      </c>
    </row>
    <row r="7" spans="1:7" ht="25.5" x14ac:dyDescent="0.3">
      <c r="A7" s="7" t="s">
        <v>4</v>
      </c>
      <c r="B7" s="12">
        <f>12923234206.25/1000000</f>
        <v>12923.234206249999</v>
      </c>
      <c r="C7" s="11">
        <f>B7/B32*100</f>
        <v>13.656489601956917</v>
      </c>
      <c r="D7" s="12">
        <v>14013.236999999999</v>
      </c>
      <c r="E7" s="11">
        <f>D7/D32*100</f>
        <v>14.558745779393528</v>
      </c>
      <c r="F7" s="12">
        <v>15050.65</v>
      </c>
      <c r="G7" s="11">
        <f>F7/F32*100</f>
        <v>14.530134100105116</v>
      </c>
    </row>
    <row r="8" spans="1:7" ht="31.5" hidden="1" x14ac:dyDescent="0.3">
      <c r="A8" s="6" t="s">
        <v>5</v>
      </c>
      <c r="B8" s="12"/>
      <c r="C8" s="11"/>
      <c r="D8" s="12"/>
      <c r="E8" s="11"/>
      <c r="F8" s="1"/>
      <c r="G8" s="11"/>
    </row>
    <row r="9" spans="1:7" ht="31.5" hidden="1" x14ac:dyDescent="0.3">
      <c r="A9" s="6" t="s">
        <v>6</v>
      </c>
      <c r="B9" s="12"/>
      <c r="C9" s="11"/>
      <c r="D9" s="12"/>
      <c r="E9" s="11"/>
      <c r="F9" s="1"/>
      <c r="G9" s="11"/>
    </row>
    <row r="10" spans="1:7" ht="31.5" x14ac:dyDescent="0.25">
      <c r="A10" s="6" t="s">
        <v>7</v>
      </c>
      <c r="B10" s="13">
        <v>3385.3</v>
      </c>
      <c r="C10" s="14">
        <f>B10/B32*100</f>
        <v>3.5773795871583087</v>
      </c>
      <c r="D10" s="13">
        <v>3632.3</v>
      </c>
      <c r="E10" s="14">
        <f>D10/D32*100</f>
        <v>3.7736985604747226</v>
      </c>
      <c r="F10" s="13">
        <v>3215.1</v>
      </c>
      <c r="G10" s="11">
        <f>F10/F32*100</f>
        <v>3.1039080800661734</v>
      </c>
    </row>
    <row r="11" spans="1:7" ht="18.75" hidden="1" x14ac:dyDescent="0.3">
      <c r="A11" s="6" t="s">
        <v>8</v>
      </c>
      <c r="B11" s="12"/>
      <c r="C11" s="14"/>
      <c r="D11" s="13"/>
      <c r="E11" s="14"/>
      <c r="F11" s="13"/>
      <c r="G11" s="11"/>
    </row>
    <row r="12" spans="1:7" ht="18.75" hidden="1" x14ac:dyDescent="0.3">
      <c r="A12" s="6" t="s">
        <v>9</v>
      </c>
      <c r="B12" s="12"/>
      <c r="C12" s="14"/>
      <c r="D12" s="13"/>
      <c r="E12" s="14"/>
      <c r="F12" s="13"/>
      <c r="G12" s="11"/>
    </row>
    <row r="13" spans="1:7" ht="18.75" hidden="1" x14ac:dyDescent="0.3">
      <c r="A13" s="6" t="s">
        <v>10</v>
      </c>
      <c r="B13" s="12"/>
      <c r="C13" s="14"/>
      <c r="D13" s="13"/>
      <c r="E13" s="14"/>
      <c r="F13" s="13"/>
      <c r="G13" s="11"/>
    </row>
    <row r="14" spans="1:7" ht="31.5" x14ac:dyDescent="0.25">
      <c r="A14" s="6" t="s">
        <v>11</v>
      </c>
      <c r="B14" s="13">
        <v>6932.1</v>
      </c>
      <c r="C14" s="14">
        <f>B14/B32*100</f>
        <v>7.3254225729300542</v>
      </c>
      <c r="D14" s="13">
        <v>8544.7000000000007</v>
      </c>
      <c r="E14" s="14">
        <f>D14/D32*100</f>
        <v>8.8773289898104117</v>
      </c>
      <c r="F14" s="13">
        <v>8788.7999999999993</v>
      </c>
      <c r="G14" s="11">
        <f>F14/F32*100</f>
        <v>8.4848456763663904</v>
      </c>
    </row>
    <row r="15" spans="1:7" ht="18.75" hidden="1" x14ac:dyDescent="0.3">
      <c r="A15" s="6" t="s">
        <v>12</v>
      </c>
      <c r="B15" s="12"/>
      <c r="C15" s="11"/>
      <c r="D15" s="2"/>
      <c r="E15" s="11"/>
      <c r="F15" s="2"/>
      <c r="G15" s="11"/>
    </row>
    <row r="16" spans="1:7" ht="25.5" x14ac:dyDescent="0.3">
      <c r="A16" s="7" t="s">
        <v>13</v>
      </c>
      <c r="B16" s="12">
        <f>5378945352.78/1000000</f>
        <v>5378.9453527799997</v>
      </c>
      <c r="C16" s="11">
        <f>B16/B32*100</f>
        <v>5.68414300223768</v>
      </c>
      <c r="D16" s="12">
        <v>5732.73</v>
      </c>
      <c r="E16" s="11">
        <f>D16/D32*100</f>
        <v>5.955894322768013</v>
      </c>
      <c r="F16" s="12">
        <v>5674.29</v>
      </c>
      <c r="G16" s="11">
        <f>F16/F32*100</f>
        <v>5.4780487635341633</v>
      </c>
    </row>
    <row r="17" spans="1:7" ht="18.75" hidden="1" x14ac:dyDescent="0.3">
      <c r="A17" s="7" t="s">
        <v>14</v>
      </c>
      <c r="B17" s="12"/>
      <c r="C17" s="11"/>
      <c r="D17" s="2"/>
      <c r="E17" s="11"/>
      <c r="F17" s="2"/>
      <c r="G17" s="11"/>
    </row>
    <row r="18" spans="1:7" ht="18.75" hidden="1" x14ac:dyDescent="0.3">
      <c r="A18" s="7" t="s">
        <v>15</v>
      </c>
      <c r="B18" s="12"/>
      <c r="C18" s="11"/>
      <c r="D18" s="2"/>
      <c r="E18" s="11"/>
      <c r="F18" s="2"/>
      <c r="G18" s="11"/>
    </row>
    <row r="19" spans="1:7" ht="18.75" hidden="1" x14ac:dyDescent="0.3">
      <c r="A19" s="7" t="s">
        <v>16</v>
      </c>
      <c r="B19" s="12"/>
      <c r="C19" s="11"/>
      <c r="D19" s="2"/>
      <c r="E19" s="11"/>
      <c r="F19" s="2"/>
      <c r="G19" s="11"/>
    </row>
    <row r="20" spans="1:7" ht="38.25" hidden="1" x14ac:dyDescent="0.3">
      <c r="A20" s="7" t="s">
        <v>17</v>
      </c>
      <c r="B20" s="12"/>
      <c r="C20" s="11"/>
      <c r="D20" s="2"/>
      <c r="E20" s="11"/>
      <c r="F20" s="2"/>
      <c r="G20" s="11"/>
    </row>
    <row r="21" spans="1:7" ht="25.5" x14ac:dyDescent="0.3">
      <c r="A21" s="7" t="s">
        <v>18</v>
      </c>
      <c r="B21" s="12">
        <f>125470571.17/1000000</f>
        <v>125.47057117</v>
      </c>
      <c r="C21" s="11">
        <f>B21/B32*100</f>
        <v>0.13258968484112243</v>
      </c>
      <c r="D21" s="12">
        <v>166.35</v>
      </c>
      <c r="E21" s="11">
        <f>D21/D32*100</f>
        <v>0.17282569048122953</v>
      </c>
      <c r="F21" s="12">
        <v>171.16</v>
      </c>
      <c r="G21" s="11">
        <f>F21/F32*100</f>
        <v>0.16524055456568265</v>
      </c>
    </row>
    <row r="22" spans="1:7" ht="18.75" x14ac:dyDescent="0.3">
      <c r="A22" s="7" t="s">
        <v>19</v>
      </c>
      <c r="B22" s="12">
        <f>31827835862.19/1000000</f>
        <v>31827.835862189997</v>
      </c>
      <c r="C22" s="11">
        <f>B22/B32*100</f>
        <v>33.633725317349615</v>
      </c>
      <c r="D22" s="12">
        <v>32548.63</v>
      </c>
      <c r="E22" s="11">
        <f>D22/D32*100</f>
        <v>33.815686528211977</v>
      </c>
      <c r="F22" s="12">
        <v>36616.03</v>
      </c>
      <c r="G22" s="11">
        <f>F22/F32*100</f>
        <v>35.349690951119847</v>
      </c>
    </row>
    <row r="23" spans="1:7" ht="18.75" hidden="1" x14ac:dyDescent="0.3">
      <c r="A23" s="7" t="s">
        <v>20</v>
      </c>
      <c r="B23" s="12"/>
      <c r="C23" s="11"/>
      <c r="D23" s="12"/>
      <c r="E23" s="11"/>
      <c r="F23" s="12"/>
      <c r="G23" s="11"/>
    </row>
    <row r="24" spans="1:7" ht="18.75" hidden="1" x14ac:dyDescent="0.3">
      <c r="A24" s="7" t="s">
        <v>21</v>
      </c>
      <c r="B24" s="12"/>
      <c r="C24" s="11"/>
      <c r="D24" s="12"/>
      <c r="E24" s="11"/>
      <c r="F24" s="12"/>
      <c r="G24" s="11"/>
    </row>
    <row r="25" spans="1:7" ht="25.5" x14ac:dyDescent="0.3">
      <c r="A25" s="7" t="s">
        <v>22</v>
      </c>
      <c r="B25" s="12">
        <f>2466009476.31/1000000</f>
        <v>2466.0094763100001</v>
      </c>
      <c r="C25" s="11">
        <f>B25/B32*100</f>
        <v>2.6059291531888884</v>
      </c>
      <c r="D25" s="12">
        <v>2262.27</v>
      </c>
      <c r="E25" s="11">
        <f>D25/D32*100</f>
        <v>2.3503358870151558</v>
      </c>
      <c r="F25" s="12">
        <v>3137.05</v>
      </c>
      <c r="G25" s="11">
        <f>F25/F32*100</f>
        <v>3.0285573831518744</v>
      </c>
    </row>
    <row r="26" spans="1:7" ht="25.5" x14ac:dyDescent="0.3">
      <c r="A26" s="7" t="s">
        <v>30</v>
      </c>
      <c r="B26" s="12">
        <f>18910016150.02/1000000-B28</f>
        <v>5347.4161500200007</v>
      </c>
      <c r="C26" s="11">
        <f>B26/B32*100</f>
        <v>5.6508248542587722</v>
      </c>
      <c r="D26" s="12">
        <v>3584.79</v>
      </c>
      <c r="E26" s="11">
        <f>D26/D32*100</f>
        <v>3.7243390861449162</v>
      </c>
      <c r="F26" s="12">
        <v>3764.02</v>
      </c>
      <c r="G26" s="11">
        <f>F26/F32*100</f>
        <v>3.6338440768656275</v>
      </c>
    </row>
    <row r="27" spans="1:7" ht="25.5" x14ac:dyDescent="0.3">
      <c r="A27" s="7" t="s">
        <v>31</v>
      </c>
      <c r="B27" s="12">
        <f>12962631573.69/1000000</f>
        <v>12962.63157369</v>
      </c>
      <c r="C27" s="11">
        <f>B27/B32*100</f>
        <v>13.698122348853095</v>
      </c>
      <c r="D27" s="12">
        <f>27987.014-D28</f>
        <v>13474.763999999999</v>
      </c>
      <c r="E27" s="11">
        <f>D27/D32*100</f>
        <v>13.999311045215595</v>
      </c>
      <c r="F27" s="12">
        <f>28238.2-F28</f>
        <v>14476.7</v>
      </c>
      <c r="G27" s="11">
        <f>F27/F32*100</f>
        <v>13.97603374784423</v>
      </c>
    </row>
    <row r="28" spans="1:7" ht="18.75" x14ac:dyDescent="0.3">
      <c r="A28" s="7" t="s">
        <v>32</v>
      </c>
      <c r="B28" s="12">
        <f>13562.6</f>
        <v>13562.6</v>
      </c>
      <c r="C28" s="11">
        <f>B28/B32*100</f>
        <v>14.332132569873654</v>
      </c>
      <c r="D28" s="12">
        <v>14512.25</v>
      </c>
      <c r="E28" s="11">
        <f>D28/D32*100</f>
        <v>15.077184410497285</v>
      </c>
      <c r="F28" s="12">
        <v>13761.5</v>
      </c>
      <c r="G28" s="11">
        <f>F28/F32*100</f>
        <v>13.285568425190707</v>
      </c>
    </row>
    <row r="29" spans="1:7" ht="25.5" x14ac:dyDescent="0.3">
      <c r="A29" s="7" t="s">
        <v>23</v>
      </c>
      <c r="B29" s="12">
        <f>1480333509.19/1000000</f>
        <v>1480.3335091900001</v>
      </c>
      <c r="C29" s="11">
        <f>B29/B32*100</f>
        <v>1.5643266115152963</v>
      </c>
      <c r="D29" s="12">
        <v>1728.133</v>
      </c>
      <c r="E29" s="11">
        <f>D29/D32*100</f>
        <v>1.7954059451060937</v>
      </c>
      <c r="F29" s="12">
        <v>2072.9299999999998</v>
      </c>
      <c r="G29" s="11">
        <f>F29/F32*100</f>
        <v>2.0012392076176706</v>
      </c>
    </row>
    <row r="30" spans="1:7" ht="25.5" x14ac:dyDescent="0.3">
      <c r="A30" s="7" t="s">
        <v>24</v>
      </c>
      <c r="B30" s="12">
        <f>542194502.16/1000000</f>
        <v>542.19450215999996</v>
      </c>
      <c r="C30" s="11">
        <f>B30/B32*100</f>
        <v>0.5729582442609652</v>
      </c>
      <c r="D30" s="12">
        <v>517.89400000000001</v>
      </c>
      <c r="E30" s="11">
        <f>D30/D32*100</f>
        <v>0.53805463267860465</v>
      </c>
      <c r="F30" s="12">
        <v>577.29</v>
      </c>
      <c r="G30" s="11">
        <f>F30/F32*100</f>
        <v>0.5573248407643312</v>
      </c>
    </row>
    <row r="31" spans="1:7" ht="39" thickBot="1" x14ac:dyDescent="0.35">
      <c r="A31" s="8" t="s">
        <v>25</v>
      </c>
      <c r="B31" s="12">
        <f>646712482.35/1000000</f>
        <v>646.71248235000007</v>
      </c>
      <c r="C31" s="11">
        <f>B31/B32*100</f>
        <v>0.6834065025608862</v>
      </c>
      <c r="D31" s="12">
        <v>461.89100000000002</v>
      </c>
      <c r="E31" s="11">
        <f>D31/D32*100</f>
        <v>0.47987154194208353</v>
      </c>
      <c r="F31" s="12">
        <v>233.52</v>
      </c>
      <c r="G31" s="11">
        <f>F31/F32*100</f>
        <v>0.22544387883955491</v>
      </c>
    </row>
    <row r="32" spans="1:7" ht="19.5" thickBot="1" x14ac:dyDescent="0.35">
      <c r="A32" s="9" t="s">
        <v>27</v>
      </c>
      <c r="B32" s="16">
        <f>B4+B5+B6+B7+B16+B21+B22+B25+B26+B27+B28+B29+B30+B31</f>
        <v>94630.718309909993</v>
      </c>
      <c r="C32" s="16">
        <f t="shared" ref="C32:G32" si="0">C4+C5+C6+C7+C16+C21+C22+C25+C26+C27+C28+C29+C30+C31</f>
        <v>99.999999999999986</v>
      </c>
      <c r="D32" s="16">
        <f t="shared" si="0"/>
        <v>96253.050999999992</v>
      </c>
      <c r="E32" s="16">
        <f t="shared" si="0"/>
        <v>100.00000000000003</v>
      </c>
      <c r="F32" s="16">
        <f t="shared" si="0"/>
        <v>103582.31999999999</v>
      </c>
      <c r="G32" s="16">
        <f t="shared" si="0"/>
        <v>100.00000000000001</v>
      </c>
    </row>
    <row r="33" spans="1:7" ht="15.75" thickBot="1" x14ac:dyDescent="0.3">
      <c r="A33" s="15" t="s">
        <v>33</v>
      </c>
      <c r="B33" s="17">
        <f>B22+B25+B26+B27+B29+B30</f>
        <v>54626.421073559992</v>
      </c>
      <c r="C33" s="18">
        <f>B33/B32*100</f>
        <v>57.725886529426631</v>
      </c>
      <c r="D33" s="17">
        <f>D22+D25+D26+D27+D29+D30</f>
        <v>54116.481</v>
      </c>
      <c r="E33" s="18">
        <f>D33/D32*100</f>
        <v>56.223133124372339</v>
      </c>
      <c r="F33" s="17">
        <f>F22+F25+F26+F27+F29+F30</f>
        <v>60644.020000000004</v>
      </c>
      <c r="G33" s="18">
        <f>F33/F32*100</f>
        <v>58.546690207363582</v>
      </c>
    </row>
  </sheetData>
  <mergeCells count="2">
    <mergeCell ref="A1:G1"/>
    <mergeCell ref="A2:G2"/>
  </mergeCells>
  <pageMargins left="0.51181102362204722" right="0.31496062992125984" top="0.55118110236220474" bottom="0.55118110236220474" header="0.31496062992125984" footer="0.31496062992125984"/>
  <pageSetup paperSize="9" scale="94" orientation="portrait" r:id="rId1"/>
  <headerFooter>
    <oddFooter>&amp;C&amp;"Times New Roman,обычный"&amp;9&amp;Z&amp;F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Антонина Ивановна Идрисова</dc:creator>
  <cp:lastModifiedBy>Ашуралиев Мурад</cp:lastModifiedBy>
  <cp:lastPrinted>2018-02-15T12:31:30Z</cp:lastPrinted>
  <dcterms:created xsi:type="dcterms:W3CDTF">2018-02-14T08:50:13Z</dcterms:created>
  <dcterms:modified xsi:type="dcterms:W3CDTF">2018-02-22T11:50:45Z</dcterms:modified>
</cp:coreProperties>
</file>