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135" windowWidth="25320" windowHeight="12525"/>
  </bookViews>
  <sheets>
    <sheet name="Лист1" sheetId="1" r:id="rId1"/>
  </sheets>
  <definedNames>
    <definedName name="_xlnm.Print_Area" localSheetId="0">Лист1!$B$2:$S$28</definedName>
  </definedNames>
  <calcPr calcId="145621"/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20" i="1"/>
  <c r="U24" i="1"/>
  <c r="U26" i="1"/>
  <c r="U27" i="1"/>
  <c r="T8" i="1"/>
  <c r="T9" i="1"/>
  <c r="T10" i="1"/>
  <c r="T11" i="1"/>
  <c r="T12" i="1"/>
  <c r="T13" i="1"/>
  <c r="T14" i="1"/>
  <c r="T15" i="1"/>
  <c r="T16" i="1"/>
  <c r="T17" i="1"/>
  <c r="T20" i="1"/>
  <c r="T24" i="1"/>
  <c r="T26" i="1"/>
  <c r="W8" i="1"/>
  <c r="W9" i="1"/>
  <c r="W10" i="1"/>
  <c r="W11" i="1"/>
  <c r="W12" i="1"/>
  <c r="W14" i="1"/>
  <c r="W16" i="1"/>
  <c r="W17" i="1"/>
  <c r="W20" i="1"/>
  <c r="W24" i="1"/>
  <c r="W26" i="1"/>
  <c r="W27" i="1"/>
  <c r="V8" i="1"/>
  <c r="V9" i="1"/>
  <c r="V10" i="1"/>
  <c r="V11" i="1"/>
  <c r="V12" i="1"/>
  <c r="V13" i="1"/>
  <c r="V14" i="1"/>
  <c r="V15" i="1"/>
  <c r="V16" i="1"/>
  <c r="V17" i="1"/>
  <c r="V20" i="1"/>
  <c r="V24" i="1"/>
  <c r="V26" i="1"/>
  <c r="Q8" i="1"/>
  <c r="Q9" i="1"/>
  <c r="Q10" i="1"/>
  <c r="Q11" i="1"/>
  <c r="Q12" i="1"/>
  <c r="Q14" i="1"/>
  <c r="Q17" i="1"/>
  <c r="Q20" i="1"/>
  <c r="Q24" i="1"/>
  <c r="Q25" i="1"/>
  <c r="Q26" i="1"/>
  <c r="Q27" i="1"/>
  <c r="P8" i="1"/>
  <c r="P9" i="1"/>
  <c r="P10" i="1"/>
  <c r="P11" i="1"/>
  <c r="P12" i="1"/>
  <c r="P13" i="1"/>
  <c r="P14" i="1"/>
  <c r="P15" i="1"/>
  <c r="P16" i="1"/>
  <c r="P17" i="1"/>
  <c r="P20" i="1"/>
  <c r="P24" i="1"/>
  <c r="P25" i="1"/>
  <c r="P26" i="1"/>
  <c r="P27" i="1"/>
  <c r="O8" i="1"/>
  <c r="O9" i="1"/>
  <c r="O10" i="1"/>
  <c r="O11" i="1"/>
  <c r="O12" i="1"/>
  <c r="O13" i="1"/>
  <c r="O14" i="1"/>
  <c r="O15" i="1"/>
  <c r="O17" i="1"/>
  <c r="O20" i="1"/>
  <c r="O24" i="1"/>
  <c r="O25" i="1"/>
  <c r="O26" i="1"/>
  <c r="O27" i="1"/>
  <c r="N8" i="1"/>
  <c r="N9" i="1"/>
  <c r="N10" i="1"/>
  <c r="N11" i="1"/>
  <c r="N12" i="1"/>
  <c r="N13" i="1"/>
  <c r="N14" i="1"/>
  <c r="N15" i="1"/>
  <c r="N16" i="1"/>
  <c r="N17" i="1"/>
  <c r="N20" i="1"/>
  <c r="N24" i="1"/>
  <c r="N25" i="1"/>
  <c r="N26" i="1"/>
  <c r="N27" i="1"/>
  <c r="K8" i="1"/>
  <c r="K9" i="1"/>
  <c r="K10" i="1"/>
  <c r="K11" i="1"/>
  <c r="K12" i="1"/>
  <c r="K14" i="1"/>
  <c r="K17" i="1"/>
  <c r="K20" i="1"/>
  <c r="K24" i="1"/>
  <c r="K25" i="1"/>
  <c r="K26" i="1"/>
  <c r="K27" i="1"/>
  <c r="I8" i="1"/>
  <c r="H8" i="1"/>
  <c r="J8" i="1"/>
  <c r="J9" i="1"/>
  <c r="J10" i="1"/>
  <c r="J11" i="1"/>
  <c r="J12" i="1"/>
  <c r="J13" i="1"/>
  <c r="J14" i="1"/>
  <c r="J15" i="1"/>
  <c r="J16" i="1"/>
  <c r="J24" i="1"/>
  <c r="J20" i="1"/>
  <c r="I20" i="1"/>
  <c r="H20" i="1"/>
  <c r="J17" i="1"/>
  <c r="J25" i="1"/>
  <c r="J26" i="1"/>
  <c r="J27" i="1"/>
  <c r="I25" i="1"/>
  <c r="I26" i="1"/>
  <c r="I27" i="1"/>
  <c r="I24" i="1"/>
  <c r="H25" i="1"/>
  <c r="H26" i="1"/>
  <c r="H27" i="1"/>
  <c r="H24" i="1"/>
  <c r="I10" i="1"/>
  <c r="I11" i="1"/>
  <c r="I12" i="1"/>
  <c r="I13" i="1"/>
  <c r="I14" i="1"/>
  <c r="I15" i="1"/>
  <c r="I17" i="1"/>
  <c r="I9" i="1"/>
  <c r="H17" i="1"/>
  <c r="H10" i="1"/>
  <c r="H11" i="1"/>
  <c r="H12" i="1"/>
  <c r="H13" i="1"/>
  <c r="H14" i="1"/>
  <c r="H15" i="1"/>
  <c r="H16" i="1"/>
  <c r="H9" i="1"/>
  <c r="R27" i="1" l="1"/>
  <c r="S25" i="1"/>
  <c r="W25" i="1" l="1"/>
  <c r="U25" i="1"/>
  <c r="T27" i="1"/>
  <c r="V27" i="1"/>
  <c r="R25" i="1"/>
  <c r="C6" i="1"/>
  <c r="T25" i="1" l="1"/>
  <c r="V25" i="1"/>
  <c r="C18" i="1"/>
  <c r="C22" i="1" s="1"/>
  <c r="C23" i="1" l="1"/>
  <c r="C28" i="1"/>
  <c r="M6" i="1" l="1"/>
  <c r="L6" i="1"/>
  <c r="L18" i="1" l="1"/>
  <c r="L22" i="1" s="1"/>
  <c r="L23" i="1" s="1"/>
  <c r="M18" i="1"/>
  <c r="M22" i="1" s="1"/>
  <c r="M28" i="1" s="1"/>
  <c r="M23" i="1"/>
  <c r="R6" i="1"/>
  <c r="L28" i="1" l="1"/>
  <c r="R18" i="1"/>
  <c r="V6" i="1"/>
  <c r="T6" i="1"/>
  <c r="R22" i="1"/>
  <c r="S6" i="1"/>
  <c r="F6" i="1"/>
  <c r="P6" i="1" s="1"/>
  <c r="D6" i="1"/>
  <c r="E6" i="1"/>
  <c r="G16" i="1"/>
  <c r="G6" i="1" l="1"/>
  <c r="Q6" i="1" s="1"/>
  <c r="Q16" i="1"/>
  <c r="O16" i="1"/>
  <c r="K16" i="1"/>
  <c r="I16" i="1"/>
  <c r="S18" i="1"/>
  <c r="W6" i="1"/>
  <c r="U6" i="1"/>
  <c r="V22" i="1"/>
  <c r="T22" i="1"/>
  <c r="V18" i="1"/>
  <c r="T18" i="1"/>
  <c r="G18" i="1"/>
  <c r="Q18" i="1" s="1"/>
  <c r="F18" i="1"/>
  <c r="P18" i="1" s="1"/>
  <c r="N6" i="1"/>
  <c r="J6" i="1"/>
  <c r="H6" i="1"/>
  <c r="H18" i="1" s="1"/>
  <c r="H22" i="1" s="1"/>
  <c r="E18" i="1"/>
  <c r="E22" i="1" s="1"/>
  <c r="E28" i="1" s="1"/>
  <c r="D18" i="1"/>
  <c r="S22" i="1"/>
  <c r="R23" i="1"/>
  <c r="R28" i="1"/>
  <c r="K6" i="1" l="1"/>
  <c r="V23" i="1"/>
  <c r="T23" i="1"/>
  <c r="W22" i="1"/>
  <c r="U22" i="1"/>
  <c r="I6" i="1"/>
  <c r="I18" i="1" s="1"/>
  <c r="I22" i="1" s="1"/>
  <c r="I28" i="1" s="1"/>
  <c r="V28" i="1"/>
  <c r="T28" i="1"/>
  <c r="O6" i="1"/>
  <c r="W18" i="1"/>
  <c r="U18" i="1"/>
  <c r="E23" i="1"/>
  <c r="H23" i="1"/>
  <c r="H28" i="1"/>
  <c r="I23" i="1"/>
  <c r="F22" i="1"/>
  <c r="P22" i="1" s="1"/>
  <c r="J18" i="1"/>
  <c r="N18" i="1"/>
  <c r="G22" i="1"/>
  <c r="Q22" i="1" s="1"/>
  <c r="K18" i="1"/>
  <c r="O18" i="1"/>
  <c r="D22" i="1"/>
  <c r="S23" i="1"/>
  <c r="S28" i="1"/>
  <c r="W23" i="1" l="1"/>
  <c r="U23" i="1"/>
  <c r="W28" i="1"/>
  <c r="U28" i="1"/>
  <c r="K22" i="1"/>
  <c r="O22" i="1"/>
  <c r="G23" i="1"/>
  <c r="Q23" i="1" s="1"/>
  <c r="G28" i="1"/>
  <c r="Q28" i="1" s="1"/>
  <c r="J22" i="1"/>
  <c r="N22" i="1"/>
  <c r="F28" i="1"/>
  <c r="P28" i="1" s="1"/>
  <c r="F23" i="1"/>
  <c r="P23" i="1" s="1"/>
  <c r="D23" i="1"/>
  <c r="D28" i="1"/>
  <c r="K23" i="1" l="1"/>
  <c r="O23" i="1"/>
  <c r="J23" i="1"/>
  <c r="N23" i="1"/>
  <c r="K28" i="1"/>
  <c r="O28" i="1"/>
  <c r="J28" i="1"/>
  <c r="N28" i="1"/>
</calcChain>
</file>

<file path=xl/sharedStrings.xml><?xml version="1.0" encoding="utf-8"?>
<sst xmlns="http://schemas.openxmlformats.org/spreadsheetml/2006/main" count="53" uniqueCount="33">
  <si>
    <t>Показатели</t>
  </si>
  <si>
    <t>млн рублей</t>
  </si>
  <si>
    <t>в том числе:</t>
  </si>
  <si>
    <t>НДФЛ</t>
  </si>
  <si>
    <t xml:space="preserve">налог на прибыль </t>
  </si>
  <si>
    <t xml:space="preserve">УСН </t>
  </si>
  <si>
    <t>ЕНВД</t>
  </si>
  <si>
    <t>налог на имущество организаций</t>
  </si>
  <si>
    <t>транспортный налог</t>
  </si>
  <si>
    <t>налог на имущество физ.лиц</t>
  </si>
  <si>
    <t>остальные налоги</t>
  </si>
  <si>
    <t xml:space="preserve">акцизы на алкоголь </t>
  </si>
  <si>
    <t>Неналоговые доходы</t>
  </si>
  <si>
    <t>ИТОГО</t>
  </si>
  <si>
    <t xml:space="preserve">  кроме того: акцизы на ГСМ</t>
  </si>
  <si>
    <t>Налоговые и неналоговые доходы: всего</t>
  </si>
  <si>
    <t xml:space="preserve">конс. б-т </t>
  </si>
  <si>
    <t xml:space="preserve"> респ. б-т </t>
  </si>
  <si>
    <t>Налоговые и неналоговые доходы: (без ГСМ и транспортного налога)</t>
  </si>
  <si>
    <t>ВСЕГО ДОХОДОВ</t>
  </si>
  <si>
    <t>Безвозмездные поступления</t>
  </si>
  <si>
    <t xml:space="preserve"> в т.ч. дотации</t>
  </si>
  <si>
    <t xml:space="preserve"> -на выравнивание БО</t>
  </si>
  <si>
    <t xml:space="preserve"> -на сбалансированность</t>
  </si>
  <si>
    <t xml:space="preserve"> конс. б-т </t>
  </si>
  <si>
    <t>% (+;-)</t>
  </si>
  <si>
    <t>Поступление налоговых и неналоговых доходов в республиканский бюджет РД 2015 - 2017 гг</t>
  </si>
  <si>
    <t xml:space="preserve">Налоговые доходы </t>
  </si>
  <si>
    <t>Отклонение 2015/2014 г.</t>
  </si>
  <si>
    <t>2016 г.</t>
  </si>
  <si>
    <t>Отклонение 2016/2015 г.</t>
  </si>
  <si>
    <t>2017 г.</t>
  </si>
  <si>
    <t>Отклонение 2017/2016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</si>
</sst>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4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i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3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0" fillId="0" borderId="0" xfId="0" applyNumberForma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/>
    <xf numFmtId="164" fontId="7" fillId="0" borderId="1" xfId="0" applyNumberFormat="1" applyFont="1" applyBorder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6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31"/>
  <sheetViews>
    <sheetView tabSelected="1" zoomScale="8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V22" sqref="V22"/>
    </sheetView>
  </sheetViews>
  <sheetFormatPr defaultRowHeight="18.75" x14ac:dyDescent="0.3"/>
  <cols>
    <col min="1" max="1" width="0.796875" customWidth="1"/>
    <col min="2" max="2" width="29.796875" customWidth="1"/>
    <col min="3" max="3" width="9.765625E-2" customWidth="1"/>
    <col min="4" max="4" width="11.19921875" style="3" hidden="1" customWidth="1"/>
    <col min="5" max="5" width="10.19921875" style="3" hidden="1" customWidth="1"/>
    <col min="6" max="6" width="10.19921875" customWidth="1"/>
    <col min="7" max="8" width="9.8984375" customWidth="1"/>
    <col min="9" max="9" width="8.5" customWidth="1"/>
    <col min="10" max="10" width="9.59765625" customWidth="1"/>
    <col min="11" max="11" width="8.59765625" customWidth="1"/>
    <col min="12" max="12" width="8.69921875" customWidth="1"/>
    <col min="13" max="13" width="9.296875" customWidth="1"/>
    <col min="14" max="14" width="8.5" customWidth="1"/>
    <col min="15" max="15" width="8.296875" customWidth="1"/>
    <col min="16" max="16" width="7.59765625" customWidth="1"/>
    <col min="17" max="17" width="7.5" customWidth="1"/>
    <col min="18" max="18" width="9.296875" customWidth="1"/>
    <col min="19" max="19" width="10.296875" customWidth="1"/>
    <col min="20" max="20" width="9.19921875" customWidth="1"/>
    <col min="21" max="21" width="9.09765625" customWidth="1"/>
    <col min="22" max="22" width="7.796875" customWidth="1"/>
    <col min="23" max="23" width="8.09765625" customWidth="1"/>
  </cols>
  <sheetData>
    <row r="2" spans="2:23" s="4" customFormat="1" ht="21" x14ac:dyDescent="0.35">
      <c r="B2" s="25" t="s">
        <v>26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9"/>
      <c r="U2" s="19"/>
      <c r="V2" s="5"/>
    </row>
    <row r="3" spans="2:23" x14ac:dyDescent="0.3"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</row>
    <row r="4" spans="2:23" ht="45" customHeight="1" x14ac:dyDescent="0.3">
      <c r="B4" s="21" t="s">
        <v>0</v>
      </c>
      <c r="C4" s="20">
        <v>2012</v>
      </c>
      <c r="D4" s="21">
        <v>2014</v>
      </c>
      <c r="E4" s="22"/>
      <c r="F4" s="21">
        <v>2015</v>
      </c>
      <c r="G4" s="22"/>
      <c r="H4" s="21" t="s">
        <v>28</v>
      </c>
      <c r="I4" s="22"/>
      <c r="J4" s="21" t="s">
        <v>25</v>
      </c>
      <c r="K4" s="22"/>
      <c r="L4" s="21" t="s">
        <v>29</v>
      </c>
      <c r="M4" s="22"/>
      <c r="N4" s="21" t="s">
        <v>30</v>
      </c>
      <c r="O4" s="22"/>
      <c r="P4" s="21" t="s">
        <v>25</v>
      </c>
      <c r="Q4" s="22"/>
      <c r="R4" s="21" t="s">
        <v>31</v>
      </c>
      <c r="S4" s="22"/>
      <c r="T4" s="21" t="s">
        <v>32</v>
      </c>
      <c r="U4" s="22"/>
      <c r="V4" s="21" t="s">
        <v>25</v>
      </c>
      <c r="W4" s="22"/>
    </row>
    <row r="5" spans="2:23" ht="61.5" customHeight="1" x14ac:dyDescent="0.3">
      <c r="B5" s="21"/>
      <c r="C5" s="9" t="s">
        <v>16</v>
      </c>
      <c r="D5" s="9" t="s">
        <v>16</v>
      </c>
      <c r="E5" s="9" t="s">
        <v>17</v>
      </c>
      <c r="F5" s="9" t="s">
        <v>16</v>
      </c>
      <c r="G5" s="9" t="s">
        <v>17</v>
      </c>
      <c r="H5" s="9" t="s">
        <v>16</v>
      </c>
      <c r="I5" s="9" t="s">
        <v>17</v>
      </c>
      <c r="J5" s="9" t="s">
        <v>16</v>
      </c>
      <c r="K5" s="9" t="s">
        <v>17</v>
      </c>
      <c r="L5" s="9" t="s">
        <v>16</v>
      </c>
      <c r="M5" s="9" t="s">
        <v>17</v>
      </c>
      <c r="N5" s="9" t="s">
        <v>16</v>
      </c>
      <c r="O5" s="9" t="s">
        <v>17</v>
      </c>
      <c r="P5" s="9" t="s">
        <v>16</v>
      </c>
      <c r="Q5" s="9" t="s">
        <v>17</v>
      </c>
      <c r="R5" s="9" t="s">
        <v>24</v>
      </c>
      <c r="S5" s="9" t="s">
        <v>17</v>
      </c>
      <c r="T5" s="9" t="s">
        <v>24</v>
      </c>
      <c r="U5" s="9" t="s">
        <v>17</v>
      </c>
      <c r="V5" s="9" t="s">
        <v>16</v>
      </c>
      <c r="W5" s="9" t="s">
        <v>17</v>
      </c>
    </row>
    <row r="6" spans="2:23" ht="33.75" customHeight="1" x14ac:dyDescent="0.3">
      <c r="B6" s="14" t="s">
        <v>27</v>
      </c>
      <c r="C6" s="12">
        <f t="shared" ref="C6:G6" si="0">+C8+C9+C10+C11+C12+C13+C14+C15+C16</f>
        <v>17440.339599999996</v>
      </c>
      <c r="D6" s="12">
        <f t="shared" si="0"/>
        <v>21502.41052528</v>
      </c>
      <c r="E6" s="12">
        <f t="shared" si="0"/>
        <v>16414.612000000005</v>
      </c>
      <c r="F6" s="12">
        <f t="shared" si="0"/>
        <v>21027.459161119998</v>
      </c>
      <c r="G6" s="12">
        <f t="shared" si="0"/>
        <v>15957.605000000001</v>
      </c>
      <c r="H6" s="12">
        <f>+F6-D6</f>
        <v>-474.95136416000241</v>
      </c>
      <c r="I6" s="12">
        <f>+G6-E6</f>
        <v>-457.00700000000325</v>
      </c>
      <c r="J6" s="12">
        <f>+F6/D6*100</f>
        <v>97.791171535853579</v>
      </c>
      <c r="K6" s="12">
        <f>+G6/E6*100</f>
        <v>97.215852558683665</v>
      </c>
      <c r="L6" s="12">
        <f>SUM(L8:L16)</f>
        <v>23882.353041000006</v>
      </c>
      <c r="M6" s="12">
        <f>SUM(M8:M16)</f>
        <v>17709.577924000005</v>
      </c>
      <c r="N6" s="12">
        <f>+L6-F6</f>
        <v>2854.8938798800082</v>
      </c>
      <c r="O6" s="12">
        <f>+M6-G6</f>
        <v>1751.9729240000033</v>
      </c>
      <c r="P6" s="12">
        <f>+L6/F6*100</f>
        <v>113.57697978631074</v>
      </c>
      <c r="Q6" s="12">
        <f>+M6/G6*100</f>
        <v>110.97892148602502</v>
      </c>
      <c r="R6" s="12">
        <f>+R8+R9+R10+R11+R12+R13+R14+R15+R16</f>
        <v>24824.807445999999</v>
      </c>
      <c r="S6" s="12">
        <f>+S8+S9+S10+S11+S12+S13+S14+S15+S16</f>
        <v>18366.555992000001</v>
      </c>
      <c r="T6" s="12">
        <f>+R6-L6</f>
        <v>942.45440499999313</v>
      </c>
      <c r="U6" s="12">
        <f>+S6-M6</f>
        <v>656.97806799999671</v>
      </c>
      <c r="V6" s="12">
        <f>+R6/L6*100</f>
        <v>103.94623763990943</v>
      </c>
      <c r="W6" s="12">
        <f>+S6/M6*100</f>
        <v>103.70973306545979</v>
      </c>
    </row>
    <row r="7" spans="2:23" ht="30" customHeight="1" x14ac:dyDescent="0.3">
      <c r="B7" s="6" t="s">
        <v>2</v>
      </c>
      <c r="C7" s="6"/>
      <c r="D7" s="1"/>
      <c r="E7" s="1"/>
      <c r="F7" s="1"/>
      <c r="G7" s="1"/>
      <c r="H7" s="1"/>
      <c r="I7" s="1"/>
      <c r="J7" s="1"/>
      <c r="K7" s="12"/>
      <c r="L7" s="1"/>
      <c r="M7" s="1"/>
      <c r="N7" s="12"/>
      <c r="O7" s="12"/>
      <c r="P7" s="12"/>
      <c r="Q7" s="12"/>
      <c r="R7" s="8"/>
      <c r="S7" s="8"/>
      <c r="T7" s="12"/>
      <c r="U7" s="12"/>
      <c r="V7" s="12"/>
      <c r="W7" s="12"/>
    </row>
    <row r="8" spans="2:23" ht="30" customHeight="1" x14ac:dyDescent="0.3">
      <c r="B8" s="10" t="s">
        <v>4</v>
      </c>
      <c r="C8" s="1">
        <v>3628.355</v>
      </c>
      <c r="D8" s="1">
        <v>2950.7833331500001</v>
      </c>
      <c r="E8" s="11">
        <v>2950.7829999999999</v>
      </c>
      <c r="F8" s="1">
        <v>2378.6032230300002</v>
      </c>
      <c r="G8" s="1">
        <v>2378.6030000000001</v>
      </c>
      <c r="H8" s="1">
        <f t="shared" ref="H8" si="1">+F8-D8</f>
        <v>-572.18011011999988</v>
      </c>
      <c r="I8" s="1">
        <f t="shared" ref="I8" si="2">+G8-E8</f>
        <v>-572.17999999999984</v>
      </c>
      <c r="J8" s="1">
        <f t="shared" ref="J8:J16" si="3">+F8/D8*100</f>
        <v>80.6092130285557</v>
      </c>
      <c r="K8" s="2">
        <f t="shared" ref="K8:K28" si="4">+G8/E8*100</f>
        <v>80.609214571183315</v>
      </c>
      <c r="L8" s="1">
        <v>3755.7485310000002</v>
      </c>
      <c r="M8" s="1">
        <v>3755.7485310000002</v>
      </c>
      <c r="N8" s="1">
        <f t="shared" ref="N8:N28" si="5">+L8-F8</f>
        <v>1377.14530797</v>
      </c>
      <c r="O8" s="1">
        <f t="shared" ref="O8:O28" si="6">+M8-G8</f>
        <v>1377.1455310000001</v>
      </c>
      <c r="P8" s="1">
        <f t="shared" ref="P8:P28" si="7">+L8/F8*100</f>
        <v>157.89722702114705</v>
      </c>
      <c r="Q8" s="1">
        <f t="shared" ref="Q8:Q28" si="8">+M8/G8*100</f>
        <v>157.89724182639981</v>
      </c>
      <c r="R8" s="1">
        <v>4246.4602869999999</v>
      </c>
      <c r="S8" s="1">
        <v>4246.4602869999999</v>
      </c>
      <c r="T8" s="1">
        <f t="shared" ref="T8:T28" si="9">+R8-L8</f>
        <v>490.7117559999997</v>
      </c>
      <c r="U8" s="1">
        <f t="shared" ref="U8:U28" si="10">+S8-M8</f>
        <v>490.7117559999997</v>
      </c>
      <c r="V8" s="1">
        <f t="shared" ref="V8:W12" si="11">+R8/L8*100</f>
        <v>113.06561799730888</v>
      </c>
      <c r="W8" s="1">
        <f t="shared" si="11"/>
        <v>113.06561799730888</v>
      </c>
    </row>
    <row r="9" spans="2:23" ht="30" customHeight="1" x14ac:dyDescent="0.3">
      <c r="B9" s="10" t="s">
        <v>3</v>
      </c>
      <c r="C9" s="1">
        <v>8820.8979999999992</v>
      </c>
      <c r="D9" s="1">
        <v>11670.247814229999</v>
      </c>
      <c r="E9" s="1">
        <v>8076.89</v>
      </c>
      <c r="F9" s="1">
        <v>11483.345139930001</v>
      </c>
      <c r="G9" s="1">
        <v>7935.0039999999999</v>
      </c>
      <c r="H9" s="1">
        <f>+F9-D9</f>
        <v>-186.90267429999767</v>
      </c>
      <c r="I9" s="1">
        <f>+G9-E9</f>
        <v>-141.88600000000042</v>
      </c>
      <c r="J9" s="1">
        <f t="shared" si="3"/>
        <v>98.398468676285518</v>
      </c>
      <c r="K9" s="2">
        <f t="shared" si="4"/>
        <v>98.24330899640826</v>
      </c>
      <c r="L9" s="1">
        <v>12193.770977</v>
      </c>
      <c r="M9" s="1">
        <v>8456.2549240000008</v>
      </c>
      <c r="N9" s="1">
        <f t="shared" si="5"/>
        <v>710.42583706999903</v>
      </c>
      <c r="O9" s="1">
        <f t="shared" si="6"/>
        <v>521.25092400000085</v>
      </c>
      <c r="P9" s="1">
        <f t="shared" si="7"/>
        <v>106.18657567471084</v>
      </c>
      <c r="Q9" s="1">
        <f t="shared" si="8"/>
        <v>106.56900644284491</v>
      </c>
      <c r="R9" s="1">
        <v>12486.267685000001</v>
      </c>
      <c r="S9" s="1">
        <v>8699.6755389999998</v>
      </c>
      <c r="T9" s="1">
        <f t="shared" si="9"/>
        <v>292.49670800000058</v>
      </c>
      <c r="U9" s="1">
        <f t="shared" si="10"/>
        <v>243.42061499999909</v>
      </c>
      <c r="V9" s="1">
        <f t="shared" si="11"/>
        <v>102.39873873760391</v>
      </c>
      <c r="W9" s="1">
        <f t="shared" si="11"/>
        <v>102.8785865278155</v>
      </c>
    </row>
    <row r="10" spans="2:23" ht="30" customHeight="1" x14ac:dyDescent="0.3">
      <c r="B10" s="10" t="s">
        <v>11</v>
      </c>
      <c r="C10" s="1">
        <v>1317.5445999999999</v>
      </c>
      <c r="D10" s="1">
        <v>1781.7</v>
      </c>
      <c r="E10" s="1">
        <v>1781.7</v>
      </c>
      <c r="F10" s="1">
        <v>1753.6</v>
      </c>
      <c r="G10" s="1">
        <v>1753.6</v>
      </c>
      <c r="H10" s="1">
        <f t="shared" ref="H10:H17" si="12">+F10-D10</f>
        <v>-28.100000000000136</v>
      </c>
      <c r="I10" s="1">
        <f t="shared" ref="I10:I17" si="13">+G10-E10</f>
        <v>-28.100000000000136</v>
      </c>
      <c r="J10" s="1">
        <f t="shared" si="3"/>
        <v>98.422854577089296</v>
      </c>
      <c r="K10" s="2">
        <f t="shared" si="4"/>
        <v>98.422854577089296</v>
      </c>
      <c r="L10" s="1">
        <v>1806.9315999999999</v>
      </c>
      <c r="M10" s="1">
        <v>1806.9315999999999</v>
      </c>
      <c r="N10" s="1">
        <f t="shared" si="5"/>
        <v>53.33159999999998</v>
      </c>
      <c r="O10" s="1">
        <f t="shared" si="6"/>
        <v>53.33159999999998</v>
      </c>
      <c r="P10" s="1">
        <f t="shared" si="7"/>
        <v>103.04126368613137</v>
      </c>
      <c r="Q10" s="1">
        <f t="shared" si="8"/>
        <v>103.04126368613137</v>
      </c>
      <c r="R10" s="1">
        <v>1481.2523799999999</v>
      </c>
      <c r="S10" s="1">
        <v>1481.2523799999999</v>
      </c>
      <c r="T10" s="1">
        <f t="shared" si="9"/>
        <v>-325.67921999999999</v>
      </c>
      <c r="U10" s="1">
        <f t="shared" si="10"/>
        <v>-325.67921999999999</v>
      </c>
      <c r="V10" s="1">
        <f t="shared" si="11"/>
        <v>81.976117967055302</v>
      </c>
      <c r="W10" s="1">
        <f t="shared" si="11"/>
        <v>81.976117967055302</v>
      </c>
    </row>
    <row r="11" spans="2:23" ht="30" customHeight="1" x14ac:dyDescent="0.3">
      <c r="B11" s="10" t="s">
        <v>7</v>
      </c>
      <c r="C11" s="1">
        <v>1879.854</v>
      </c>
      <c r="D11" s="1">
        <v>2811.1988241899999</v>
      </c>
      <c r="E11" s="1">
        <v>2811.3</v>
      </c>
      <c r="F11" s="1">
        <v>2825.35552117</v>
      </c>
      <c r="G11" s="1">
        <v>2825.355</v>
      </c>
      <c r="H11" s="1">
        <f t="shared" si="12"/>
        <v>14.156696980000106</v>
      </c>
      <c r="I11" s="1">
        <f t="shared" si="13"/>
        <v>14.054999999999836</v>
      </c>
      <c r="J11" s="1">
        <f t="shared" si="3"/>
        <v>100.50358220337117</v>
      </c>
      <c r="K11" s="2">
        <f t="shared" si="4"/>
        <v>100.49994664390138</v>
      </c>
      <c r="L11" s="1">
        <v>3099.6342690000001</v>
      </c>
      <c r="M11" s="1">
        <v>3099.6342690000001</v>
      </c>
      <c r="N11" s="1">
        <f t="shared" si="5"/>
        <v>274.27874783000016</v>
      </c>
      <c r="O11" s="1">
        <f t="shared" si="6"/>
        <v>274.27926900000011</v>
      </c>
      <c r="P11" s="1">
        <f t="shared" si="7"/>
        <v>109.70776051986617</v>
      </c>
      <c r="Q11" s="1">
        <f t="shared" si="8"/>
        <v>109.70778075675447</v>
      </c>
      <c r="R11" s="1">
        <v>3225.0629250000002</v>
      </c>
      <c r="S11" s="1">
        <v>3225.0629250000002</v>
      </c>
      <c r="T11" s="1">
        <f t="shared" si="9"/>
        <v>125.42865600000005</v>
      </c>
      <c r="U11" s="1">
        <f t="shared" si="10"/>
        <v>125.42865600000005</v>
      </c>
      <c r="V11" s="1">
        <f t="shared" si="11"/>
        <v>104.04656308179435</v>
      </c>
      <c r="W11" s="1">
        <f t="shared" si="11"/>
        <v>104.04656308179435</v>
      </c>
    </row>
    <row r="12" spans="2:23" ht="30" customHeight="1" x14ac:dyDescent="0.3">
      <c r="B12" s="10" t="s">
        <v>8</v>
      </c>
      <c r="C12" s="1">
        <v>101.649</v>
      </c>
      <c r="D12" s="1">
        <v>170.29621563999999</v>
      </c>
      <c r="E12" s="1">
        <v>170.29599999999999</v>
      </c>
      <c r="F12" s="1">
        <v>296.97729397000001</v>
      </c>
      <c r="G12" s="1">
        <v>296.97699999999998</v>
      </c>
      <c r="H12" s="1">
        <f t="shared" si="12"/>
        <v>126.68107833000002</v>
      </c>
      <c r="I12" s="1">
        <f t="shared" si="13"/>
        <v>126.68099999999998</v>
      </c>
      <c r="J12" s="1">
        <f t="shared" si="3"/>
        <v>174.3886632206785</v>
      </c>
      <c r="K12" s="2">
        <f t="shared" si="4"/>
        <v>174.38871142011556</v>
      </c>
      <c r="L12" s="1">
        <v>450.61200000000002</v>
      </c>
      <c r="M12" s="1">
        <v>450.61200000000002</v>
      </c>
      <c r="N12" s="1">
        <f t="shared" si="5"/>
        <v>153.63470603000002</v>
      </c>
      <c r="O12" s="1">
        <f t="shared" si="6"/>
        <v>153.63500000000005</v>
      </c>
      <c r="P12" s="1">
        <f t="shared" si="7"/>
        <v>151.73281228884787</v>
      </c>
      <c r="Q12" s="1">
        <f t="shared" si="8"/>
        <v>151.73296248531034</v>
      </c>
      <c r="R12" s="1">
        <v>612.76786100000004</v>
      </c>
      <c r="S12" s="1">
        <v>612.76786100000004</v>
      </c>
      <c r="T12" s="1">
        <f t="shared" si="9"/>
        <v>162.15586100000002</v>
      </c>
      <c r="U12" s="1">
        <f t="shared" si="10"/>
        <v>162.15586100000002</v>
      </c>
      <c r="V12" s="1">
        <f t="shared" si="11"/>
        <v>135.98569523226189</v>
      </c>
      <c r="W12" s="1">
        <f t="shared" si="11"/>
        <v>135.98569523226189</v>
      </c>
    </row>
    <row r="13" spans="2:23" ht="30" customHeight="1" x14ac:dyDescent="0.3">
      <c r="B13" s="10" t="s">
        <v>9</v>
      </c>
      <c r="C13" s="1">
        <v>92.138999999999996</v>
      </c>
      <c r="D13" s="1">
        <v>116.05248449</v>
      </c>
      <c r="E13" s="1"/>
      <c r="F13" s="1">
        <v>129.52410977</v>
      </c>
      <c r="G13" s="1">
        <v>0</v>
      </c>
      <c r="H13" s="1">
        <f t="shared" si="12"/>
        <v>13.471625279999998</v>
      </c>
      <c r="I13" s="1">
        <f t="shared" si="13"/>
        <v>0</v>
      </c>
      <c r="J13" s="1">
        <f t="shared" si="3"/>
        <v>111.60821790175532</v>
      </c>
      <c r="K13" s="2"/>
      <c r="L13" s="1">
        <v>146.72200000000001</v>
      </c>
      <c r="M13" s="1">
        <v>0</v>
      </c>
      <c r="N13" s="1">
        <f t="shared" si="5"/>
        <v>17.197890230000013</v>
      </c>
      <c r="O13" s="1">
        <f t="shared" si="6"/>
        <v>0</v>
      </c>
      <c r="P13" s="1">
        <f t="shared" si="7"/>
        <v>113.27775211930724</v>
      </c>
      <c r="Q13" s="1"/>
      <c r="R13" s="1">
        <v>164.06742199999999</v>
      </c>
      <c r="S13" s="1">
        <v>0</v>
      </c>
      <c r="T13" s="1">
        <f t="shared" si="9"/>
        <v>17.345421999999985</v>
      </c>
      <c r="U13" s="1">
        <f t="shared" si="10"/>
        <v>0</v>
      </c>
      <c r="V13" s="1">
        <f t="shared" ref="V13:V18" si="14">+R13/L13*100</f>
        <v>111.82196398631423</v>
      </c>
      <c r="W13" s="1"/>
    </row>
    <row r="14" spans="2:23" ht="30" customHeight="1" x14ac:dyDescent="0.3">
      <c r="B14" s="10" t="s">
        <v>5</v>
      </c>
      <c r="C14" s="1">
        <v>464.298</v>
      </c>
      <c r="D14" s="1">
        <v>583.34351790999995</v>
      </c>
      <c r="E14" s="1">
        <v>583.34299999999996</v>
      </c>
      <c r="F14" s="1">
        <v>679.87515742999994</v>
      </c>
      <c r="G14" s="1">
        <v>679.875</v>
      </c>
      <c r="H14" s="1">
        <f t="shared" si="12"/>
        <v>96.531639519999999</v>
      </c>
      <c r="I14" s="1">
        <f t="shared" si="13"/>
        <v>96.532000000000039</v>
      </c>
      <c r="J14" s="1">
        <f t="shared" si="3"/>
        <v>116.54799214463769</v>
      </c>
      <c r="K14" s="2">
        <f t="shared" si="4"/>
        <v>116.54806863200552</v>
      </c>
      <c r="L14" s="1">
        <v>768.69280000000003</v>
      </c>
      <c r="M14" s="1">
        <v>37.396599999999999</v>
      </c>
      <c r="N14" s="1">
        <f t="shared" si="5"/>
        <v>88.817642570000089</v>
      </c>
      <c r="O14" s="1">
        <f t="shared" si="6"/>
        <v>-642.47839999999997</v>
      </c>
      <c r="P14" s="1">
        <f t="shared" si="7"/>
        <v>113.0638164373795</v>
      </c>
      <c r="Q14" s="1">
        <f t="shared" si="8"/>
        <v>5.5005111233682662</v>
      </c>
      <c r="R14" s="1">
        <v>859.892517</v>
      </c>
      <c r="S14" s="1">
        <v>0</v>
      </c>
      <c r="T14" s="1">
        <f t="shared" si="9"/>
        <v>91.199716999999964</v>
      </c>
      <c r="U14" s="1">
        <f t="shared" si="10"/>
        <v>-37.396599999999999</v>
      </c>
      <c r="V14" s="1">
        <f t="shared" si="14"/>
        <v>111.86426059929271</v>
      </c>
      <c r="W14" s="1">
        <f>+S14/M14*100</f>
        <v>0</v>
      </c>
    </row>
    <row r="15" spans="2:23" ht="30" customHeight="1" x14ac:dyDescent="0.3">
      <c r="B15" s="10" t="s">
        <v>6</v>
      </c>
      <c r="C15" s="1">
        <v>349.5</v>
      </c>
      <c r="D15" s="1">
        <v>344.06369762000003</v>
      </c>
      <c r="E15" s="1"/>
      <c r="F15" s="1">
        <v>456.58124955</v>
      </c>
      <c r="G15" s="1">
        <v>0</v>
      </c>
      <c r="H15" s="1">
        <f t="shared" si="12"/>
        <v>112.51755192999997</v>
      </c>
      <c r="I15" s="1">
        <f t="shared" si="13"/>
        <v>0</v>
      </c>
      <c r="J15" s="1">
        <f t="shared" si="3"/>
        <v>132.70253523063326</v>
      </c>
      <c r="K15" s="2"/>
      <c r="L15" s="1">
        <v>439.24086399999999</v>
      </c>
      <c r="M15" s="1">
        <v>0</v>
      </c>
      <c r="N15" s="1">
        <f t="shared" si="5"/>
        <v>-17.340385550000008</v>
      </c>
      <c r="O15" s="1">
        <f t="shared" si="6"/>
        <v>0</v>
      </c>
      <c r="P15" s="1">
        <f t="shared" si="7"/>
        <v>96.202124908307013</v>
      </c>
      <c r="Q15" s="1"/>
      <c r="R15" s="1">
        <v>405.93036899999998</v>
      </c>
      <c r="S15" s="1">
        <v>0</v>
      </c>
      <c r="T15" s="1">
        <f t="shared" si="9"/>
        <v>-33.310495000000003</v>
      </c>
      <c r="U15" s="1">
        <f t="shared" si="10"/>
        <v>0</v>
      </c>
      <c r="V15" s="1">
        <f t="shared" si="14"/>
        <v>92.416348812208867</v>
      </c>
      <c r="W15" s="1"/>
    </row>
    <row r="16" spans="2:23" ht="30" customHeight="1" x14ac:dyDescent="0.3">
      <c r="B16" s="10" t="s">
        <v>10</v>
      </c>
      <c r="C16" s="1">
        <v>786.10199999999998</v>
      </c>
      <c r="D16" s="1">
        <v>1074.7246380500001</v>
      </c>
      <c r="E16" s="1">
        <v>40.299999999999997</v>
      </c>
      <c r="F16" s="1">
        <v>1023.5974662699955</v>
      </c>
      <c r="G16" s="1">
        <f>27.968+60.223</f>
        <v>88.191000000000003</v>
      </c>
      <c r="H16" s="1">
        <f t="shared" si="12"/>
        <v>-51.127171780004574</v>
      </c>
      <c r="I16" s="1">
        <f t="shared" si="13"/>
        <v>47.891000000000005</v>
      </c>
      <c r="J16" s="1">
        <f t="shared" si="3"/>
        <v>95.242765451737426</v>
      </c>
      <c r="K16" s="2">
        <f t="shared" si="4"/>
        <v>218.83622828784121</v>
      </c>
      <c r="L16" s="1">
        <v>1221</v>
      </c>
      <c r="M16" s="1">
        <v>103</v>
      </c>
      <c r="N16" s="1">
        <f t="shared" si="5"/>
        <v>197.40253373000451</v>
      </c>
      <c r="O16" s="1">
        <f t="shared" si="6"/>
        <v>14.808999999999997</v>
      </c>
      <c r="P16" s="1">
        <f t="shared" si="7"/>
        <v>119.28517217313386</v>
      </c>
      <c r="Q16" s="1">
        <f t="shared" si="8"/>
        <v>116.79196289870848</v>
      </c>
      <c r="R16" s="1">
        <v>1343.106</v>
      </c>
      <c r="S16" s="1">
        <v>101.337</v>
      </c>
      <c r="T16" s="1">
        <f t="shared" si="9"/>
        <v>122.10599999999999</v>
      </c>
      <c r="U16" s="1">
        <f t="shared" si="10"/>
        <v>-1.6629999999999967</v>
      </c>
      <c r="V16" s="1">
        <f t="shared" si="14"/>
        <v>110.0004914004914</v>
      </c>
      <c r="W16" s="1">
        <f>+S16/M16*100</f>
        <v>98.385436893203888</v>
      </c>
    </row>
    <row r="17" spans="2:23" ht="30" customHeight="1" x14ac:dyDescent="0.3">
      <c r="B17" s="15" t="s">
        <v>12</v>
      </c>
      <c r="C17" s="12">
        <v>1143.1497999999999</v>
      </c>
      <c r="D17" s="12">
        <v>1691.7</v>
      </c>
      <c r="E17" s="12">
        <v>648.22400000000005</v>
      </c>
      <c r="F17" s="12">
        <v>1945.7</v>
      </c>
      <c r="G17" s="12">
        <v>821.8</v>
      </c>
      <c r="H17" s="12">
        <f t="shared" si="12"/>
        <v>254</v>
      </c>
      <c r="I17" s="12">
        <f t="shared" si="13"/>
        <v>173.57599999999991</v>
      </c>
      <c r="J17" s="12">
        <f t="shared" ref="J17:J28" si="15">+F17/D17*100</f>
        <v>115.01448247325176</v>
      </c>
      <c r="K17" s="12">
        <f t="shared" si="4"/>
        <v>126.77716344967169</v>
      </c>
      <c r="L17" s="12">
        <v>2179.2090000000003</v>
      </c>
      <c r="M17" s="12">
        <v>840.97500000000002</v>
      </c>
      <c r="N17" s="12">
        <f t="shared" si="5"/>
        <v>233.50900000000024</v>
      </c>
      <c r="O17" s="12">
        <f t="shared" si="6"/>
        <v>19.175000000000068</v>
      </c>
      <c r="P17" s="12">
        <f t="shared" si="7"/>
        <v>112.00128488461738</v>
      </c>
      <c r="Q17" s="12">
        <f t="shared" si="8"/>
        <v>102.333292771964</v>
      </c>
      <c r="R17" s="12">
        <v>2038.6518679999999</v>
      </c>
      <c r="S17" s="12">
        <v>672.99199799999997</v>
      </c>
      <c r="T17" s="12">
        <f t="shared" si="9"/>
        <v>-140.55713200000037</v>
      </c>
      <c r="U17" s="12">
        <f t="shared" si="10"/>
        <v>-167.98300200000006</v>
      </c>
      <c r="V17" s="12">
        <f t="shared" si="14"/>
        <v>93.550084824355977</v>
      </c>
      <c r="W17" s="12">
        <f>+S17/M17*100</f>
        <v>80.025208597163996</v>
      </c>
    </row>
    <row r="18" spans="2:23" x14ac:dyDescent="0.3">
      <c r="B18" s="7" t="s">
        <v>13</v>
      </c>
      <c r="C18" s="7">
        <f>+C17+C6</f>
        <v>18583.489399999995</v>
      </c>
      <c r="D18" s="7">
        <f t="shared" ref="D18:S18" si="16">+D17+D6</f>
        <v>23194.110525280001</v>
      </c>
      <c r="E18" s="7">
        <f t="shared" si="16"/>
        <v>17062.836000000003</v>
      </c>
      <c r="F18" s="7">
        <f t="shared" si="16"/>
        <v>22973.159161119998</v>
      </c>
      <c r="G18" s="7">
        <f t="shared" si="16"/>
        <v>16779.405000000002</v>
      </c>
      <c r="H18" s="7">
        <f t="shared" si="16"/>
        <v>-220.95136416000241</v>
      </c>
      <c r="I18" s="7">
        <f t="shared" si="16"/>
        <v>-283.43100000000334</v>
      </c>
      <c r="J18" s="7">
        <f t="shared" si="15"/>
        <v>99.047381601811452</v>
      </c>
      <c r="K18" s="12">
        <f t="shared" si="4"/>
        <v>98.338898644984923</v>
      </c>
      <c r="L18" s="7">
        <f t="shared" si="16"/>
        <v>26061.562041000005</v>
      </c>
      <c r="M18" s="7">
        <f t="shared" si="16"/>
        <v>18550.552924000003</v>
      </c>
      <c r="N18" s="7">
        <f t="shared" si="5"/>
        <v>3088.4028798800064</v>
      </c>
      <c r="O18" s="7">
        <f t="shared" si="6"/>
        <v>1771.1479240000008</v>
      </c>
      <c r="P18" s="12">
        <f t="shared" si="7"/>
        <v>113.44352711013663</v>
      </c>
      <c r="Q18" s="12">
        <f t="shared" si="8"/>
        <v>110.55548706286069</v>
      </c>
      <c r="R18" s="7">
        <f t="shared" si="16"/>
        <v>26863.459314</v>
      </c>
      <c r="S18" s="7">
        <f t="shared" si="16"/>
        <v>19039.547990000003</v>
      </c>
      <c r="T18" s="7">
        <f t="shared" si="9"/>
        <v>801.89727299999504</v>
      </c>
      <c r="U18" s="7">
        <f t="shared" si="10"/>
        <v>488.9950659999995</v>
      </c>
      <c r="V18" s="12">
        <f t="shared" si="14"/>
        <v>103.07693480436227</v>
      </c>
      <c r="W18" s="12">
        <f>+S18/M18*100</f>
        <v>102.63601342775803</v>
      </c>
    </row>
    <row r="19" spans="2:23" x14ac:dyDescent="0.3">
      <c r="B19" s="13"/>
      <c r="C19" s="13"/>
      <c r="D19" s="11"/>
      <c r="E19" s="11"/>
      <c r="F19" s="13"/>
      <c r="G19" s="13"/>
      <c r="H19" s="13"/>
      <c r="I19" s="13"/>
      <c r="J19" s="1"/>
      <c r="K19" s="12"/>
      <c r="L19" s="13"/>
      <c r="M19" s="13"/>
      <c r="N19" s="12"/>
      <c r="O19" s="12"/>
      <c r="P19" s="12"/>
      <c r="Q19" s="12"/>
      <c r="R19" s="13"/>
      <c r="S19" s="13"/>
      <c r="T19" s="12"/>
      <c r="U19" s="12"/>
      <c r="V19" s="12"/>
      <c r="W19" s="12"/>
    </row>
    <row r="20" spans="2:23" x14ac:dyDescent="0.3">
      <c r="B20" s="16" t="s">
        <v>14</v>
      </c>
      <c r="C20" s="2">
        <v>3639.8130000000001</v>
      </c>
      <c r="D20" s="2">
        <v>3727.2</v>
      </c>
      <c r="E20" s="2">
        <v>3350.9969999999998</v>
      </c>
      <c r="F20" s="2">
        <v>5515.7</v>
      </c>
      <c r="G20" s="2">
        <v>4963.8</v>
      </c>
      <c r="H20" s="1">
        <f t="shared" ref="H20:I20" si="17">+F20-D20</f>
        <v>1788.5</v>
      </c>
      <c r="I20" s="1">
        <f t="shared" si="17"/>
        <v>1612.8030000000003</v>
      </c>
      <c r="J20" s="2">
        <f t="shared" si="15"/>
        <v>147.98508263575877</v>
      </c>
      <c r="K20" s="2">
        <f t="shared" si="4"/>
        <v>148.12904935456524</v>
      </c>
      <c r="L20" s="2">
        <v>7420.4323999999997</v>
      </c>
      <c r="M20" s="2">
        <v>6678.7089999999998</v>
      </c>
      <c r="N20" s="2">
        <f t="shared" si="5"/>
        <v>1904.7323999999999</v>
      </c>
      <c r="O20" s="2">
        <f t="shared" si="6"/>
        <v>1714.9089999999997</v>
      </c>
      <c r="P20" s="2">
        <f t="shared" si="7"/>
        <v>134.53292238519137</v>
      </c>
      <c r="Q20" s="2">
        <f t="shared" si="8"/>
        <v>134.54830976268181</v>
      </c>
      <c r="R20" s="2">
        <v>5629.0372319999997</v>
      </c>
      <c r="S20" s="2">
        <v>5066.1335079999999</v>
      </c>
      <c r="T20" s="2">
        <f t="shared" si="9"/>
        <v>-1791.395168</v>
      </c>
      <c r="U20" s="2">
        <f t="shared" si="10"/>
        <v>-1612.5754919999999</v>
      </c>
      <c r="V20" s="2">
        <f>+R20/L20*100</f>
        <v>75.858614816031476</v>
      </c>
      <c r="W20" s="2">
        <f>+S20/M20*100</f>
        <v>75.854981973312505</v>
      </c>
    </row>
    <row r="21" spans="2:23" x14ac:dyDescent="0.3">
      <c r="B21" s="13"/>
      <c r="C21" s="13"/>
      <c r="D21" s="11"/>
      <c r="E21" s="11"/>
      <c r="F21" s="11"/>
      <c r="G21" s="11"/>
      <c r="H21" s="11"/>
      <c r="I21" s="11"/>
      <c r="J21" s="1"/>
      <c r="K21" s="12"/>
      <c r="L21" s="11"/>
      <c r="M21" s="11"/>
      <c r="N21" s="12"/>
      <c r="O21" s="12"/>
      <c r="P21" s="12"/>
      <c r="Q21" s="12"/>
      <c r="R21" s="13"/>
      <c r="S21" s="13"/>
      <c r="T21" s="12"/>
      <c r="U21" s="12"/>
      <c r="V21" s="12"/>
      <c r="W21" s="12"/>
    </row>
    <row r="22" spans="2:23" ht="39.75" customHeight="1" x14ac:dyDescent="0.3">
      <c r="B22" s="17" t="s">
        <v>15</v>
      </c>
      <c r="C22" s="7">
        <f t="shared" ref="C22:E22" si="18">+C18+C20</f>
        <v>22223.302399999993</v>
      </c>
      <c r="D22" s="7">
        <f t="shared" si="18"/>
        <v>26921.310525280001</v>
      </c>
      <c r="E22" s="7">
        <f t="shared" si="18"/>
        <v>20413.833000000002</v>
      </c>
      <c r="F22" s="7">
        <f>+F18+F20</f>
        <v>28488.859161119999</v>
      </c>
      <c r="G22" s="7">
        <f t="shared" ref="G22:S22" si="19">+G18+G20</f>
        <v>21743.205000000002</v>
      </c>
      <c r="H22" s="7">
        <f t="shared" si="19"/>
        <v>1567.5486358399976</v>
      </c>
      <c r="I22" s="7">
        <f t="shared" si="19"/>
        <v>1329.3719999999971</v>
      </c>
      <c r="J22" s="7">
        <f t="shared" si="15"/>
        <v>105.82270552679083</v>
      </c>
      <c r="K22" s="12">
        <f t="shared" si="4"/>
        <v>106.51211362412928</v>
      </c>
      <c r="L22" s="7">
        <f t="shared" si="19"/>
        <v>33481.994441000003</v>
      </c>
      <c r="M22" s="7">
        <f t="shared" si="19"/>
        <v>25229.261924000002</v>
      </c>
      <c r="N22" s="12">
        <f t="shared" si="5"/>
        <v>4993.1352798800035</v>
      </c>
      <c r="O22" s="12">
        <f t="shared" si="6"/>
        <v>3486.0569240000004</v>
      </c>
      <c r="P22" s="12">
        <f t="shared" si="7"/>
        <v>117.52662418540913</v>
      </c>
      <c r="Q22" s="12">
        <f t="shared" si="8"/>
        <v>116.03285681204771</v>
      </c>
      <c r="R22" s="7">
        <f t="shared" si="19"/>
        <v>32492.496545999998</v>
      </c>
      <c r="S22" s="7">
        <f t="shared" si="19"/>
        <v>24105.681498000002</v>
      </c>
      <c r="T22" s="12">
        <f t="shared" si="9"/>
        <v>-989.49789500000406</v>
      </c>
      <c r="U22" s="12">
        <f t="shared" si="10"/>
        <v>-1123.5804260000004</v>
      </c>
      <c r="V22" s="12">
        <f t="shared" ref="V22:W28" si="20">+R22/L22*100</f>
        <v>97.04468652026199</v>
      </c>
      <c r="W22" s="12">
        <f t="shared" si="20"/>
        <v>95.546518842348036</v>
      </c>
    </row>
    <row r="23" spans="2:23" ht="31.5" hidden="1" x14ac:dyDescent="0.3">
      <c r="B23" s="18" t="s">
        <v>18</v>
      </c>
      <c r="C23" s="2">
        <f>+C22-C20-C12</f>
        <v>18481.84039999999</v>
      </c>
      <c r="D23" s="2">
        <f t="shared" ref="D23:S23" si="21">+D22-D20-D12</f>
        <v>23023.814309640002</v>
      </c>
      <c r="E23" s="2">
        <f t="shared" si="21"/>
        <v>16892.540000000005</v>
      </c>
      <c r="F23" s="2">
        <f t="shared" si="21"/>
        <v>22676.181867149997</v>
      </c>
      <c r="G23" s="2">
        <f t="shared" si="21"/>
        <v>16482.428000000004</v>
      </c>
      <c r="H23" s="2">
        <f t="shared" si="21"/>
        <v>-347.6324424900024</v>
      </c>
      <c r="I23" s="2">
        <f t="shared" si="21"/>
        <v>-410.11200000000321</v>
      </c>
      <c r="J23" s="2">
        <f t="shared" si="15"/>
        <v>98.490117936955173</v>
      </c>
      <c r="K23" s="2">
        <f t="shared" si="4"/>
        <v>97.572230108675186</v>
      </c>
      <c r="L23" s="2">
        <f t="shared" si="21"/>
        <v>25610.950041000004</v>
      </c>
      <c r="M23" s="2">
        <f t="shared" si="21"/>
        <v>18099.940924000002</v>
      </c>
      <c r="N23" s="2">
        <f t="shared" si="5"/>
        <v>2934.7681738500069</v>
      </c>
      <c r="O23" s="2">
        <f t="shared" si="6"/>
        <v>1617.5129239999987</v>
      </c>
      <c r="P23" s="2">
        <f t="shared" si="7"/>
        <v>112.94207371877485</v>
      </c>
      <c r="Q23" s="2">
        <f t="shared" si="8"/>
        <v>109.81355977408182</v>
      </c>
      <c r="R23" s="2">
        <f t="shared" si="21"/>
        <v>26250.691452999999</v>
      </c>
      <c r="S23" s="2">
        <f t="shared" si="21"/>
        <v>18426.780129000002</v>
      </c>
      <c r="T23" s="2">
        <f t="shared" si="9"/>
        <v>639.74141199999576</v>
      </c>
      <c r="U23" s="2">
        <f t="shared" si="10"/>
        <v>326.83920500000022</v>
      </c>
      <c r="V23" s="2">
        <f t="shared" si="20"/>
        <v>102.49792143975857</v>
      </c>
      <c r="W23" s="2">
        <f t="shared" si="20"/>
        <v>101.80574735780834</v>
      </c>
    </row>
    <row r="24" spans="2:23" x14ac:dyDescent="0.3">
      <c r="B24" s="7" t="s">
        <v>20</v>
      </c>
      <c r="C24" s="7">
        <v>57765.226000000002</v>
      </c>
      <c r="D24" s="7">
        <v>62978.853999999999</v>
      </c>
      <c r="E24" s="7">
        <v>63753.237000000001</v>
      </c>
      <c r="F24" s="7">
        <v>62101.076999999997</v>
      </c>
      <c r="G24" s="7">
        <v>62375.745000000003</v>
      </c>
      <c r="H24" s="7">
        <f>+F24-D24</f>
        <v>-877.77700000000186</v>
      </c>
      <c r="I24" s="7">
        <f>+G24-E24</f>
        <v>-1377.4919999999984</v>
      </c>
      <c r="J24" s="7">
        <f>+F24/D24*100</f>
        <v>98.606235356394379</v>
      </c>
      <c r="K24" s="12">
        <f t="shared" si="4"/>
        <v>97.839337946087355</v>
      </c>
      <c r="L24" s="7">
        <v>64583.6</v>
      </c>
      <c r="M24" s="7">
        <v>64675.55</v>
      </c>
      <c r="N24" s="7">
        <f t="shared" si="5"/>
        <v>2482.523000000001</v>
      </c>
      <c r="O24" s="7">
        <f t="shared" si="6"/>
        <v>2299.8050000000003</v>
      </c>
      <c r="P24" s="7">
        <f t="shared" si="7"/>
        <v>103.9975522485705</v>
      </c>
      <c r="Q24" s="7">
        <f t="shared" si="8"/>
        <v>103.68701808691824</v>
      </c>
      <c r="R24" s="7">
        <v>74785.772320999997</v>
      </c>
      <c r="S24" s="7">
        <v>74871.772375999994</v>
      </c>
      <c r="T24" s="7">
        <f t="shared" si="9"/>
        <v>10202.172320999998</v>
      </c>
      <c r="U24" s="7">
        <f t="shared" si="10"/>
        <v>10196.222375999991</v>
      </c>
      <c r="V24" s="7">
        <f t="shared" si="20"/>
        <v>115.79684675521339</v>
      </c>
      <c r="W24" s="7">
        <f t="shared" si="20"/>
        <v>115.76518850786732</v>
      </c>
    </row>
    <row r="25" spans="2:23" x14ac:dyDescent="0.3">
      <c r="B25" s="7" t="s">
        <v>21</v>
      </c>
      <c r="C25" s="7">
        <v>36861.913999999997</v>
      </c>
      <c r="D25" s="7">
        <v>47777.805999999997</v>
      </c>
      <c r="E25" s="7">
        <v>47777.805999999997</v>
      </c>
      <c r="F25" s="7">
        <v>46553.500999999997</v>
      </c>
      <c r="G25" s="7">
        <v>46553.500999999997</v>
      </c>
      <c r="H25" s="7">
        <f t="shared" ref="H25:H27" si="22">+F25-D25</f>
        <v>-1224.3050000000003</v>
      </c>
      <c r="I25" s="7">
        <f t="shared" ref="I25:I27" si="23">+G25-E25</f>
        <v>-1224.3050000000003</v>
      </c>
      <c r="J25" s="7">
        <f t="shared" si="15"/>
        <v>97.437502676451899</v>
      </c>
      <c r="K25" s="12">
        <f t="shared" si="4"/>
        <v>97.437502676451899</v>
      </c>
      <c r="L25" s="7">
        <v>48012.923999999999</v>
      </c>
      <c r="M25" s="7">
        <v>48012.923999999999</v>
      </c>
      <c r="N25" s="7">
        <f t="shared" si="5"/>
        <v>1459.4230000000025</v>
      </c>
      <c r="O25" s="7">
        <f t="shared" si="6"/>
        <v>1459.4230000000025</v>
      </c>
      <c r="P25" s="7">
        <f t="shared" si="7"/>
        <v>103.13493715542468</v>
      </c>
      <c r="Q25" s="7">
        <f t="shared" si="8"/>
        <v>103.13493715542468</v>
      </c>
      <c r="R25" s="7">
        <f>+R26+R27</f>
        <v>56294.453000000001</v>
      </c>
      <c r="S25" s="7">
        <f>+S26+S27</f>
        <v>56294.453000000001</v>
      </c>
      <c r="T25" s="7">
        <f t="shared" si="9"/>
        <v>8281.5290000000023</v>
      </c>
      <c r="U25" s="7">
        <f t="shared" si="10"/>
        <v>8281.5290000000023</v>
      </c>
      <c r="V25" s="7">
        <f t="shared" si="20"/>
        <v>117.24854124693593</v>
      </c>
      <c r="W25" s="7">
        <f t="shared" si="20"/>
        <v>117.24854124693593</v>
      </c>
    </row>
    <row r="26" spans="2:23" x14ac:dyDescent="0.3">
      <c r="B26" s="7" t="s">
        <v>22</v>
      </c>
      <c r="C26" s="7">
        <v>36855.712</v>
      </c>
      <c r="D26" s="7">
        <v>43777.805999999997</v>
      </c>
      <c r="E26" s="7">
        <v>43777.805999999997</v>
      </c>
      <c r="F26" s="7">
        <v>43282.402000000002</v>
      </c>
      <c r="G26" s="7">
        <v>43282.402000000002</v>
      </c>
      <c r="H26" s="7">
        <f t="shared" si="22"/>
        <v>-495.40399999999499</v>
      </c>
      <c r="I26" s="7">
        <f t="shared" si="23"/>
        <v>-495.40399999999499</v>
      </c>
      <c r="J26" s="7">
        <f t="shared" si="15"/>
        <v>98.868367226991694</v>
      </c>
      <c r="K26" s="12">
        <f t="shared" si="4"/>
        <v>98.868367226991694</v>
      </c>
      <c r="L26" s="7">
        <v>46722.123</v>
      </c>
      <c r="M26" s="7">
        <v>46722.123</v>
      </c>
      <c r="N26" s="7">
        <f t="shared" si="5"/>
        <v>3439.7209999999977</v>
      </c>
      <c r="O26" s="7">
        <f t="shared" si="6"/>
        <v>3439.7209999999977</v>
      </c>
      <c r="P26" s="7">
        <f t="shared" si="7"/>
        <v>107.9471582931095</v>
      </c>
      <c r="Q26" s="7">
        <f t="shared" si="8"/>
        <v>107.9471582931095</v>
      </c>
      <c r="R26" s="7">
        <v>52420.008000000002</v>
      </c>
      <c r="S26" s="7">
        <v>52420.008000000002</v>
      </c>
      <c r="T26" s="7">
        <f t="shared" si="9"/>
        <v>5697.885000000002</v>
      </c>
      <c r="U26" s="7">
        <f t="shared" si="10"/>
        <v>5697.885000000002</v>
      </c>
      <c r="V26" s="7">
        <f t="shared" si="20"/>
        <v>112.19526133262394</v>
      </c>
      <c r="W26" s="7">
        <f t="shared" si="20"/>
        <v>112.19526133262394</v>
      </c>
    </row>
    <row r="27" spans="2:23" x14ac:dyDescent="0.3">
      <c r="B27" s="7" t="s">
        <v>23</v>
      </c>
      <c r="C27" s="7">
        <v>6.2009999999999996</v>
      </c>
      <c r="D27" s="7">
        <v>3387.9029999999998</v>
      </c>
      <c r="E27" s="7">
        <v>3387.9029999999998</v>
      </c>
      <c r="F27" s="7">
        <v>3271.0990000000002</v>
      </c>
      <c r="G27" s="7">
        <v>3271.0990000000002</v>
      </c>
      <c r="H27" s="7">
        <f t="shared" si="22"/>
        <v>-116.80399999999963</v>
      </c>
      <c r="I27" s="7">
        <f t="shared" si="23"/>
        <v>-116.80399999999963</v>
      </c>
      <c r="J27" s="7">
        <f t="shared" si="15"/>
        <v>96.552321598345657</v>
      </c>
      <c r="K27" s="12">
        <f t="shared" si="4"/>
        <v>96.552321598345657</v>
      </c>
      <c r="L27" s="7">
        <v>1290.8009999999999</v>
      </c>
      <c r="M27" s="7">
        <v>1290.8009999999999</v>
      </c>
      <c r="N27" s="7">
        <f t="shared" si="5"/>
        <v>-1980.2980000000002</v>
      </c>
      <c r="O27" s="7">
        <f t="shared" si="6"/>
        <v>-1980.2980000000002</v>
      </c>
      <c r="P27" s="7">
        <f t="shared" si="7"/>
        <v>39.460774498112102</v>
      </c>
      <c r="Q27" s="7">
        <f t="shared" si="8"/>
        <v>39.460774498112102</v>
      </c>
      <c r="R27" s="7">
        <f>3200+674.445</f>
        <v>3874.4450000000002</v>
      </c>
      <c r="S27" s="7">
        <v>3874.4450000000002</v>
      </c>
      <c r="T27" s="7">
        <f t="shared" si="9"/>
        <v>2583.6440000000002</v>
      </c>
      <c r="U27" s="7">
        <f t="shared" si="10"/>
        <v>2583.6440000000002</v>
      </c>
      <c r="V27" s="7">
        <f t="shared" si="20"/>
        <v>300.15819634475031</v>
      </c>
      <c r="W27" s="7">
        <f t="shared" si="20"/>
        <v>300.15819634475031</v>
      </c>
    </row>
    <row r="28" spans="2:23" ht="36.75" customHeight="1" x14ac:dyDescent="0.3">
      <c r="B28" s="7" t="s">
        <v>19</v>
      </c>
      <c r="C28" s="7">
        <f>+C24+C22</f>
        <v>79988.528399999996</v>
      </c>
      <c r="D28" s="7">
        <f t="shared" ref="D28:M28" si="24">+D24+D22</f>
        <v>89900.164525280008</v>
      </c>
      <c r="E28" s="7">
        <f t="shared" si="24"/>
        <v>84167.07</v>
      </c>
      <c r="F28" s="7">
        <f t="shared" si="24"/>
        <v>90589.93616112</v>
      </c>
      <c r="G28" s="7">
        <f t="shared" si="24"/>
        <v>84118.950000000012</v>
      </c>
      <c r="H28" s="7">
        <f t="shared" si="24"/>
        <v>689.77163583999572</v>
      </c>
      <c r="I28" s="7">
        <f t="shared" si="24"/>
        <v>-48.120000000001255</v>
      </c>
      <c r="J28" s="7">
        <f t="shared" si="15"/>
        <v>100.76726404170932</v>
      </c>
      <c r="K28" s="12">
        <f t="shared" si="4"/>
        <v>99.942827996745052</v>
      </c>
      <c r="L28" s="7">
        <f t="shared" si="24"/>
        <v>98065.594440999994</v>
      </c>
      <c r="M28" s="7">
        <f t="shared" si="24"/>
        <v>89904.811924000009</v>
      </c>
      <c r="N28" s="7">
        <f t="shared" si="5"/>
        <v>7475.6582798799936</v>
      </c>
      <c r="O28" s="7">
        <f t="shared" si="6"/>
        <v>5785.8619239999971</v>
      </c>
      <c r="P28" s="7">
        <f t="shared" si="7"/>
        <v>108.25219510761555</v>
      </c>
      <c r="Q28" s="7">
        <f t="shared" si="8"/>
        <v>106.87819085235847</v>
      </c>
      <c r="R28" s="7">
        <f>+R24+R22</f>
        <v>107278.26886699999</v>
      </c>
      <c r="S28" s="7">
        <f>+S24+S22</f>
        <v>98977.453873999999</v>
      </c>
      <c r="T28" s="7">
        <f t="shared" si="9"/>
        <v>9212.6744259999978</v>
      </c>
      <c r="U28" s="7">
        <f t="shared" si="10"/>
        <v>9072.6419499999902</v>
      </c>
      <c r="V28" s="7">
        <f t="shared" si="20"/>
        <v>109.39440022621052</v>
      </c>
      <c r="W28" s="7">
        <f t="shared" si="20"/>
        <v>110.09138638504628</v>
      </c>
    </row>
    <row r="30" spans="2:23" x14ac:dyDescent="0.3">
      <c r="C30" s="3"/>
    </row>
    <row r="31" spans="2:23" x14ac:dyDescent="0.3">
      <c r="F31" s="3"/>
    </row>
  </sheetData>
  <mergeCells count="13">
    <mergeCell ref="V4:W4"/>
    <mergeCell ref="T4:U4"/>
    <mergeCell ref="B3:W3"/>
    <mergeCell ref="B2:S2"/>
    <mergeCell ref="B4:B5"/>
    <mergeCell ref="D4:E4"/>
    <mergeCell ref="L4:M4"/>
    <mergeCell ref="F4:G4"/>
    <mergeCell ref="R4:S4"/>
    <mergeCell ref="N4:O4"/>
    <mergeCell ref="H4:I4"/>
    <mergeCell ref="J4:K4"/>
    <mergeCell ref="P4:Q4"/>
  </mergeCells>
  <phoneticPr fontId="5" type="noConversion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Идрисова</dc:creator>
  <cp:lastModifiedBy>Наталья Мансурова</cp:lastModifiedBy>
  <cp:lastPrinted>2018-02-14T09:52:22Z</cp:lastPrinted>
  <dcterms:created xsi:type="dcterms:W3CDTF">2016-07-25T07:38:36Z</dcterms:created>
  <dcterms:modified xsi:type="dcterms:W3CDTF">2018-02-15T13:55:05Z</dcterms:modified>
</cp:coreProperties>
</file>